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310" tabRatio="697" activeTab="1"/>
  </bookViews>
  <sheets>
    <sheet name="RTI" sheetId="13" r:id="rId1"/>
    <sheet name="RTI weight calculation" sheetId="6" r:id="rId2"/>
    <sheet name="STDRTI with Dist Classification" sheetId="1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14" l="1"/>
  <c r="U34" i="14"/>
  <c r="U33" i="14"/>
  <c r="U32" i="14"/>
  <c r="U31" i="14"/>
  <c r="U36" i="14" s="1"/>
  <c r="V32" i="14" s="1"/>
  <c r="B4" i="14"/>
  <c r="C4" i="14"/>
  <c r="D4" i="14"/>
  <c r="E4" i="14"/>
  <c r="F4" i="14"/>
  <c r="G4" i="14"/>
  <c r="B5" i="14"/>
  <c r="C5" i="14"/>
  <c r="D5" i="14"/>
  <c r="E5" i="14"/>
  <c r="F5" i="14"/>
  <c r="G5" i="14"/>
  <c r="B6" i="14"/>
  <c r="C6" i="14"/>
  <c r="D6" i="14"/>
  <c r="E6" i="14"/>
  <c r="F6" i="14"/>
  <c r="G6" i="14"/>
  <c r="B7" i="14"/>
  <c r="C7" i="14"/>
  <c r="D7" i="14"/>
  <c r="E7" i="14"/>
  <c r="F7" i="14"/>
  <c r="G7" i="14"/>
  <c r="B8" i="14"/>
  <c r="C8" i="14"/>
  <c r="D8" i="14"/>
  <c r="E8" i="14"/>
  <c r="F8" i="14"/>
  <c r="G8" i="14"/>
  <c r="B9" i="14"/>
  <c r="C9" i="14"/>
  <c r="D9" i="14"/>
  <c r="E9" i="14"/>
  <c r="F9" i="14"/>
  <c r="G9" i="14"/>
  <c r="B10" i="14"/>
  <c r="C10" i="14"/>
  <c r="D10" i="14"/>
  <c r="E10" i="14"/>
  <c r="F10" i="14"/>
  <c r="G10" i="14"/>
  <c r="B11" i="14"/>
  <c r="C11" i="14"/>
  <c r="D11" i="14"/>
  <c r="E11" i="14"/>
  <c r="F11" i="14"/>
  <c r="G11" i="14"/>
  <c r="B12" i="14"/>
  <c r="C12" i="14"/>
  <c r="D12" i="14"/>
  <c r="E12" i="14"/>
  <c r="F12" i="14"/>
  <c r="G12" i="14"/>
  <c r="B13" i="14"/>
  <c r="C13" i="14"/>
  <c r="D13" i="14"/>
  <c r="E13" i="14"/>
  <c r="F13" i="14"/>
  <c r="G13" i="14"/>
  <c r="B14" i="14"/>
  <c r="C14" i="14"/>
  <c r="D14" i="14"/>
  <c r="E14" i="14"/>
  <c r="F14" i="14"/>
  <c r="G14" i="14"/>
  <c r="B15" i="14"/>
  <c r="C15" i="14"/>
  <c r="D15" i="14"/>
  <c r="E15" i="14"/>
  <c r="F15" i="14"/>
  <c r="G15" i="14"/>
  <c r="B16" i="14"/>
  <c r="C16" i="14"/>
  <c r="D16" i="14"/>
  <c r="E16" i="14"/>
  <c r="F16" i="14"/>
  <c r="G16" i="14"/>
  <c r="B17" i="14"/>
  <c r="C17" i="14"/>
  <c r="D17" i="14"/>
  <c r="E17" i="14"/>
  <c r="F17" i="14"/>
  <c r="G17" i="14"/>
  <c r="B18" i="14"/>
  <c r="C18" i="14"/>
  <c r="D18" i="14"/>
  <c r="E18" i="14"/>
  <c r="F18" i="14"/>
  <c r="G18" i="14"/>
  <c r="B19" i="14"/>
  <c r="C19" i="14"/>
  <c r="D19" i="14"/>
  <c r="E19" i="14"/>
  <c r="F19" i="14"/>
  <c r="G19" i="14"/>
  <c r="B20" i="14"/>
  <c r="C20" i="14"/>
  <c r="D20" i="14"/>
  <c r="E20" i="14"/>
  <c r="F20" i="14"/>
  <c r="G20" i="14"/>
  <c r="B21" i="14"/>
  <c r="C21" i="14"/>
  <c r="D21" i="14"/>
  <c r="E21" i="14"/>
  <c r="F21" i="14"/>
  <c r="G21" i="14"/>
  <c r="B22" i="14"/>
  <c r="C22" i="14"/>
  <c r="D22" i="14"/>
  <c r="E22" i="14"/>
  <c r="F22" i="14"/>
  <c r="G22" i="14"/>
  <c r="B23" i="14"/>
  <c r="C23" i="14"/>
  <c r="D23" i="14"/>
  <c r="E23" i="14"/>
  <c r="F23" i="14"/>
  <c r="G23" i="14"/>
  <c r="B24" i="14"/>
  <c r="C24" i="14"/>
  <c r="D24" i="14"/>
  <c r="E24" i="14"/>
  <c r="F24" i="14"/>
  <c r="G24" i="14"/>
  <c r="B25" i="14"/>
  <c r="C25" i="14"/>
  <c r="D25" i="14"/>
  <c r="E25" i="14"/>
  <c r="F25" i="14"/>
  <c r="G25" i="14"/>
  <c r="B26" i="14"/>
  <c r="C26" i="14"/>
  <c r="D26" i="14"/>
  <c r="E26" i="14"/>
  <c r="F26" i="14"/>
  <c r="G26" i="14"/>
  <c r="B27" i="14"/>
  <c r="C27" i="14"/>
  <c r="D27" i="14"/>
  <c r="E27" i="14"/>
  <c r="F27" i="14"/>
  <c r="G27" i="14"/>
  <c r="B28" i="14"/>
  <c r="C28" i="14"/>
  <c r="D28" i="14"/>
  <c r="E28" i="14"/>
  <c r="F28" i="14"/>
  <c r="G28" i="14"/>
  <c r="G3" i="14"/>
  <c r="F3" i="14"/>
  <c r="E3" i="14"/>
  <c r="D3" i="14"/>
  <c r="C3" i="14"/>
  <c r="B3" i="14"/>
  <c r="V33" i="14" l="1"/>
  <c r="V34" i="14"/>
  <c r="V35" i="14"/>
  <c r="V31" i="14"/>
  <c r="V36" i="14" l="1"/>
  <c r="P28" i="14" l="1"/>
  <c r="O28" i="14"/>
  <c r="N28" i="14"/>
  <c r="M28" i="14"/>
  <c r="L28" i="14"/>
  <c r="K28" i="14"/>
  <c r="N27" i="14"/>
  <c r="M27" i="14"/>
  <c r="L27" i="14"/>
  <c r="K27" i="14"/>
  <c r="P27" i="14"/>
  <c r="O27" i="14"/>
  <c r="P26" i="14"/>
  <c r="L26" i="14"/>
  <c r="K26" i="14"/>
  <c r="O26" i="14"/>
  <c r="N26" i="14"/>
  <c r="M26" i="14"/>
  <c r="P25" i="14"/>
  <c r="O25" i="14"/>
  <c r="N25" i="14"/>
  <c r="M25" i="14"/>
  <c r="L25" i="14"/>
  <c r="K25" i="14"/>
  <c r="Q25" i="14" s="1"/>
  <c r="P24" i="14"/>
  <c r="O24" i="14"/>
  <c r="N24" i="14"/>
  <c r="M24" i="14"/>
  <c r="L24" i="14"/>
  <c r="K24" i="14"/>
  <c r="N23" i="14"/>
  <c r="M23" i="14"/>
  <c r="L23" i="14"/>
  <c r="K23" i="14"/>
  <c r="P23" i="14"/>
  <c r="O23" i="14"/>
  <c r="P22" i="14"/>
  <c r="L22" i="14"/>
  <c r="K22" i="14"/>
  <c r="O22" i="14"/>
  <c r="N22" i="14"/>
  <c r="M22" i="14"/>
  <c r="Q22" i="14" s="1"/>
  <c r="P21" i="14"/>
  <c r="O21" i="14"/>
  <c r="N21" i="14"/>
  <c r="M21" i="14"/>
  <c r="L21" i="14"/>
  <c r="K21" i="14"/>
  <c r="P20" i="14"/>
  <c r="O20" i="14"/>
  <c r="N20" i="14"/>
  <c r="M20" i="14"/>
  <c r="L20" i="14"/>
  <c r="K20" i="14"/>
  <c r="N19" i="14"/>
  <c r="M19" i="14"/>
  <c r="L19" i="14"/>
  <c r="K19" i="14"/>
  <c r="P19" i="14"/>
  <c r="O19" i="14"/>
  <c r="P18" i="14"/>
  <c r="L18" i="14"/>
  <c r="K18" i="14"/>
  <c r="O18" i="14"/>
  <c r="N18" i="14"/>
  <c r="M18" i="14"/>
  <c r="Q18" i="14" s="1"/>
  <c r="P17" i="14"/>
  <c r="O17" i="14"/>
  <c r="N17" i="14"/>
  <c r="M17" i="14"/>
  <c r="L17" i="14"/>
  <c r="K17" i="14"/>
  <c r="P16" i="14"/>
  <c r="O16" i="14"/>
  <c r="N16" i="14"/>
  <c r="M16" i="14"/>
  <c r="L16" i="14"/>
  <c r="K16" i="14"/>
  <c r="N15" i="14"/>
  <c r="M15" i="14"/>
  <c r="L15" i="14"/>
  <c r="K15" i="14"/>
  <c r="Q15" i="14" s="1"/>
  <c r="P15" i="14"/>
  <c r="O15" i="14"/>
  <c r="P14" i="14"/>
  <c r="L14" i="14"/>
  <c r="K14" i="14"/>
  <c r="O14" i="14"/>
  <c r="N14" i="14"/>
  <c r="M14" i="14"/>
  <c r="Q14" i="14" s="1"/>
  <c r="P13" i="14"/>
  <c r="O13" i="14"/>
  <c r="N13" i="14"/>
  <c r="M13" i="14"/>
  <c r="L13" i="14"/>
  <c r="K13" i="14"/>
  <c r="P12" i="14"/>
  <c r="O12" i="14"/>
  <c r="N12" i="14"/>
  <c r="M12" i="14"/>
  <c r="L12" i="14"/>
  <c r="K12" i="14"/>
  <c r="N11" i="14"/>
  <c r="M11" i="14"/>
  <c r="L11" i="14"/>
  <c r="K11" i="14"/>
  <c r="P11" i="14"/>
  <c r="O11" i="14"/>
  <c r="P10" i="14"/>
  <c r="L10" i="14"/>
  <c r="K10" i="14"/>
  <c r="O10" i="14"/>
  <c r="N10" i="14"/>
  <c r="M10" i="14"/>
  <c r="Q10" i="14" s="1"/>
  <c r="P9" i="14"/>
  <c r="O9" i="14"/>
  <c r="N9" i="14"/>
  <c r="M9" i="14"/>
  <c r="L9" i="14"/>
  <c r="K9" i="14"/>
  <c r="Q9" i="14" s="1"/>
  <c r="P8" i="14"/>
  <c r="O8" i="14"/>
  <c r="N8" i="14"/>
  <c r="M8" i="14"/>
  <c r="L8" i="14"/>
  <c r="K8" i="14"/>
  <c r="N7" i="14"/>
  <c r="M7" i="14"/>
  <c r="L7" i="14"/>
  <c r="K7" i="14"/>
  <c r="P7" i="14"/>
  <c r="O7" i="14"/>
  <c r="P6" i="14"/>
  <c r="L6" i="14"/>
  <c r="K6" i="14"/>
  <c r="O6" i="14"/>
  <c r="N6" i="14"/>
  <c r="M6" i="14"/>
  <c r="Q6" i="14" s="1"/>
  <c r="P5" i="14"/>
  <c r="O5" i="14"/>
  <c r="N5" i="14"/>
  <c r="M5" i="14"/>
  <c r="L5" i="14"/>
  <c r="K5" i="14"/>
  <c r="Q5" i="14" s="1"/>
  <c r="P4" i="14"/>
  <c r="O4" i="14"/>
  <c r="N4" i="14"/>
  <c r="M4" i="14"/>
  <c r="L4" i="14"/>
  <c r="K4" i="14"/>
  <c r="N3" i="14"/>
  <c r="M3" i="14"/>
  <c r="L3" i="14"/>
  <c r="K3" i="14"/>
  <c r="P3" i="14"/>
  <c r="O3" i="14"/>
  <c r="Q1" i="14"/>
  <c r="G29" i="13"/>
  <c r="F29" i="13"/>
  <c r="E29" i="13"/>
  <c r="D29" i="13"/>
  <c r="C29" i="13"/>
  <c r="B29" i="13"/>
  <c r="Q13" i="14" l="1"/>
  <c r="Q4" i="14"/>
  <c r="Q8" i="14"/>
  <c r="Q12" i="14"/>
  <c r="Q16" i="14"/>
  <c r="Q20" i="14"/>
  <c r="Q24" i="14"/>
  <c r="Q28" i="14"/>
  <c r="Q27" i="14"/>
  <c r="Q11" i="14"/>
  <c r="Q21" i="14"/>
  <c r="Q23" i="14"/>
  <c r="Q7" i="14"/>
  <c r="Q3" i="14"/>
  <c r="Q17" i="14"/>
  <c r="Q19" i="14"/>
  <c r="Q26" i="14"/>
  <c r="Q29" i="14" l="1"/>
  <c r="Q30" i="14"/>
  <c r="T34" i="14" l="1"/>
  <c r="Q35" i="14" s="1"/>
  <c r="T33" i="14"/>
  <c r="Q34" i="14" s="1"/>
  <c r="T32" i="14"/>
  <c r="Q33" i="14" s="1"/>
  <c r="T31" i="14"/>
  <c r="Q32" i="14" s="1"/>
  <c r="R24" i="14" l="1"/>
  <c r="R6" i="14"/>
  <c r="R20" i="14"/>
  <c r="R9" i="14"/>
  <c r="R14" i="14"/>
  <c r="R8" i="14"/>
  <c r="R10" i="14"/>
  <c r="R16" i="14"/>
  <c r="R12" i="14"/>
  <c r="R22" i="14"/>
  <c r="R18" i="14"/>
  <c r="R25" i="14"/>
  <c r="R4" i="14"/>
  <c r="R5" i="14"/>
  <c r="R13" i="14"/>
  <c r="R28" i="14"/>
  <c r="R15" i="14"/>
  <c r="R23" i="14"/>
  <c r="R3" i="14"/>
  <c r="R21" i="14"/>
  <c r="R7" i="14"/>
  <c r="R19" i="14"/>
  <c r="R26" i="14"/>
  <c r="R11" i="14"/>
  <c r="R17" i="14"/>
  <c r="R27" i="14"/>
  <c r="Z33" i="6" l="1"/>
  <c r="AA33" i="6"/>
  <c r="AB33" i="6"/>
  <c r="X31" i="6"/>
  <c r="X33" i="6" s="1"/>
  <c r="X35" i="6" s="1"/>
  <c r="X36" i="6" s="1"/>
  <c r="Y31" i="6"/>
  <c r="Y33" i="6" s="1"/>
  <c r="Z31" i="6"/>
  <c r="AA31" i="6"/>
  <c r="AB31" i="6"/>
  <c r="W31" i="6"/>
  <c r="W33" i="6" s="1"/>
  <c r="X29" i="6"/>
  <c r="Y29" i="6"/>
  <c r="Z29" i="6"/>
  <c r="AA29" i="6"/>
  <c r="AB29" i="6"/>
  <c r="W29" i="6"/>
  <c r="W4" i="6"/>
  <c r="X4" i="6"/>
  <c r="Y4" i="6"/>
  <c r="Z4" i="6"/>
  <c r="AA4" i="6"/>
  <c r="AB4" i="6"/>
  <c r="W5" i="6"/>
  <c r="X5" i="6"/>
  <c r="Y5" i="6"/>
  <c r="Z5" i="6"/>
  <c r="AA5" i="6"/>
  <c r="AB5" i="6"/>
  <c r="W6" i="6"/>
  <c r="X6" i="6"/>
  <c r="Y6" i="6"/>
  <c r="Z6" i="6"/>
  <c r="AA6" i="6"/>
  <c r="AB6" i="6"/>
  <c r="W7" i="6"/>
  <c r="X7" i="6"/>
  <c r="Y7" i="6"/>
  <c r="Z7" i="6"/>
  <c r="AA7" i="6"/>
  <c r="AB7" i="6"/>
  <c r="W8" i="6"/>
  <c r="X8" i="6"/>
  <c r="Y8" i="6"/>
  <c r="Z8" i="6"/>
  <c r="AA8" i="6"/>
  <c r="AB8" i="6"/>
  <c r="W9" i="6"/>
  <c r="X9" i="6"/>
  <c r="Y9" i="6"/>
  <c r="Z9" i="6"/>
  <c r="AA9" i="6"/>
  <c r="AB9" i="6"/>
  <c r="W10" i="6"/>
  <c r="X10" i="6"/>
  <c r="Y10" i="6"/>
  <c r="Z10" i="6"/>
  <c r="AA10" i="6"/>
  <c r="AB10" i="6"/>
  <c r="W11" i="6"/>
  <c r="X11" i="6"/>
  <c r="Y11" i="6"/>
  <c r="Z11" i="6"/>
  <c r="AA11" i="6"/>
  <c r="AB11" i="6"/>
  <c r="W12" i="6"/>
  <c r="X12" i="6"/>
  <c r="Y12" i="6"/>
  <c r="Z12" i="6"/>
  <c r="AA12" i="6"/>
  <c r="AB12" i="6"/>
  <c r="W13" i="6"/>
  <c r="X13" i="6"/>
  <c r="Y13" i="6"/>
  <c r="Z13" i="6"/>
  <c r="AA13" i="6"/>
  <c r="AB13" i="6"/>
  <c r="W14" i="6"/>
  <c r="X14" i="6"/>
  <c r="Y14" i="6"/>
  <c r="Z14" i="6"/>
  <c r="AA14" i="6"/>
  <c r="AB14" i="6"/>
  <c r="W15" i="6"/>
  <c r="X15" i="6"/>
  <c r="Y15" i="6"/>
  <c r="Z15" i="6"/>
  <c r="AA15" i="6"/>
  <c r="AB15" i="6"/>
  <c r="W16" i="6"/>
  <c r="X16" i="6"/>
  <c r="Y16" i="6"/>
  <c r="Z16" i="6"/>
  <c r="AA16" i="6"/>
  <c r="AB16" i="6"/>
  <c r="W17" i="6"/>
  <c r="X17" i="6"/>
  <c r="Y17" i="6"/>
  <c r="Z17" i="6"/>
  <c r="AA17" i="6"/>
  <c r="AB17" i="6"/>
  <c r="W18" i="6"/>
  <c r="X18" i="6"/>
  <c r="Y18" i="6"/>
  <c r="Z18" i="6"/>
  <c r="AA18" i="6"/>
  <c r="AB18" i="6"/>
  <c r="W19" i="6"/>
  <c r="X19" i="6"/>
  <c r="Y19" i="6"/>
  <c r="Z19" i="6"/>
  <c r="AA19" i="6"/>
  <c r="AB19" i="6"/>
  <c r="W20" i="6"/>
  <c r="X20" i="6"/>
  <c r="Y20" i="6"/>
  <c r="Z20" i="6"/>
  <c r="AA20" i="6"/>
  <c r="AB20" i="6"/>
  <c r="W21" i="6"/>
  <c r="X21" i="6"/>
  <c r="Y21" i="6"/>
  <c r="Z21" i="6"/>
  <c r="AA21" i="6"/>
  <c r="AB21" i="6"/>
  <c r="W22" i="6"/>
  <c r="X22" i="6"/>
  <c r="Y22" i="6"/>
  <c r="Z22" i="6"/>
  <c r="AA22" i="6"/>
  <c r="AB22" i="6"/>
  <c r="W23" i="6"/>
  <c r="X23" i="6"/>
  <c r="Y23" i="6"/>
  <c r="Z23" i="6"/>
  <c r="AA23" i="6"/>
  <c r="AB23" i="6"/>
  <c r="W24" i="6"/>
  <c r="X24" i="6"/>
  <c r="Y24" i="6"/>
  <c r="Z24" i="6"/>
  <c r="AA24" i="6"/>
  <c r="AB24" i="6"/>
  <c r="W25" i="6"/>
  <c r="X25" i="6"/>
  <c r="Y25" i="6"/>
  <c r="Z25" i="6"/>
  <c r="AA25" i="6"/>
  <c r="AB25" i="6"/>
  <c r="W26" i="6"/>
  <c r="X26" i="6"/>
  <c r="Y26" i="6"/>
  <c r="Z26" i="6"/>
  <c r="AA26" i="6"/>
  <c r="AB26" i="6"/>
  <c r="W27" i="6"/>
  <c r="X27" i="6"/>
  <c r="Y27" i="6"/>
  <c r="Z27" i="6"/>
  <c r="AA27" i="6"/>
  <c r="AB27" i="6"/>
  <c r="W28" i="6"/>
  <c r="X28" i="6"/>
  <c r="Y28" i="6"/>
  <c r="Z28" i="6"/>
  <c r="AA28" i="6"/>
  <c r="AB28" i="6"/>
  <c r="X3" i="6"/>
  <c r="Y3" i="6"/>
  <c r="Z3" i="6"/>
  <c r="AA3" i="6"/>
  <c r="AB3" i="6"/>
  <c r="W3" i="6"/>
  <c r="P4" i="6"/>
  <c r="Q4" i="6"/>
  <c r="R4" i="6"/>
  <c r="S4" i="6"/>
  <c r="T4" i="6"/>
  <c r="U4" i="6"/>
  <c r="Q5" i="6"/>
  <c r="R5" i="6"/>
  <c r="S5" i="6"/>
  <c r="T5" i="6"/>
  <c r="U5" i="6"/>
  <c r="P6" i="6"/>
  <c r="Q6" i="6"/>
  <c r="R6" i="6"/>
  <c r="S6" i="6"/>
  <c r="T6" i="6"/>
  <c r="U6" i="6"/>
  <c r="Q7" i="6"/>
  <c r="R7" i="6"/>
  <c r="S7" i="6"/>
  <c r="T7" i="6"/>
  <c r="U7" i="6"/>
  <c r="P8" i="6"/>
  <c r="Q8" i="6"/>
  <c r="R8" i="6"/>
  <c r="S8" i="6"/>
  <c r="T8" i="6"/>
  <c r="U8" i="6"/>
  <c r="Q9" i="6"/>
  <c r="R9" i="6"/>
  <c r="S9" i="6"/>
  <c r="T9" i="6"/>
  <c r="U9" i="6"/>
  <c r="P10" i="6"/>
  <c r="Q10" i="6"/>
  <c r="R10" i="6"/>
  <c r="S10" i="6"/>
  <c r="T10" i="6"/>
  <c r="U10" i="6"/>
  <c r="Q11" i="6"/>
  <c r="R11" i="6"/>
  <c r="S11" i="6"/>
  <c r="T11" i="6"/>
  <c r="U11" i="6"/>
  <c r="P12" i="6"/>
  <c r="Q12" i="6"/>
  <c r="R12" i="6"/>
  <c r="S12" i="6"/>
  <c r="T12" i="6"/>
  <c r="U12" i="6"/>
  <c r="Q13" i="6"/>
  <c r="R13" i="6"/>
  <c r="S13" i="6"/>
  <c r="T13" i="6"/>
  <c r="U13" i="6"/>
  <c r="P14" i="6"/>
  <c r="Q14" i="6"/>
  <c r="R14" i="6"/>
  <c r="S14" i="6"/>
  <c r="T14" i="6"/>
  <c r="U14" i="6"/>
  <c r="Q15" i="6"/>
  <c r="R15" i="6"/>
  <c r="S15" i="6"/>
  <c r="T15" i="6"/>
  <c r="U15" i="6"/>
  <c r="P16" i="6"/>
  <c r="Q16" i="6"/>
  <c r="R16" i="6"/>
  <c r="S16" i="6"/>
  <c r="T16" i="6"/>
  <c r="U16" i="6"/>
  <c r="Q17" i="6"/>
  <c r="R17" i="6"/>
  <c r="S17" i="6"/>
  <c r="T17" i="6"/>
  <c r="U17" i="6"/>
  <c r="P18" i="6"/>
  <c r="Q18" i="6"/>
  <c r="R18" i="6"/>
  <c r="S18" i="6"/>
  <c r="T18" i="6"/>
  <c r="U18" i="6"/>
  <c r="Q19" i="6"/>
  <c r="R19" i="6"/>
  <c r="S19" i="6"/>
  <c r="T19" i="6"/>
  <c r="U19" i="6"/>
  <c r="P20" i="6"/>
  <c r="Q20" i="6"/>
  <c r="R20" i="6"/>
  <c r="S20" i="6"/>
  <c r="T20" i="6"/>
  <c r="U20" i="6"/>
  <c r="Q21" i="6"/>
  <c r="R21" i="6"/>
  <c r="S21" i="6"/>
  <c r="T21" i="6"/>
  <c r="U21" i="6"/>
  <c r="P22" i="6"/>
  <c r="Q22" i="6"/>
  <c r="R22" i="6"/>
  <c r="S22" i="6"/>
  <c r="T22" i="6"/>
  <c r="U22" i="6"/>
  <c r="Q23" i="6"/>
  <c r="R23" i="6"/>
  <c r="S23" i="6"/>
  <c r="T23" i="6"/>
  <c r="U23" i="6"/>
  <c r="P24" i="6"/>
  <c r="Q24" i="6"/>
  <c r="R24" i="6"/>
  <c r="S24" i="6"/>
  <c r="T24" i="6"/>
  <c r="U24" i="6"/>
  <c r="Q25" i="6"/>
  <c r="R25" i="6"/>
  <c r="S25" i="6"/>
  <c r="T25" i="6"/>
  <c r="U25" i="6"/>
  <c r="P26" i="6"/>
  <c r="Q26" i="6"/>
  <c r="R26" i="6"/>
  <c r="S26" i="6"/>
  <c r="T26" i="6"/>
  <c r="U26" i="6"/>
  <c r="Q27" i="6"/>
  <c r="R27" i="6"/>
  <c r="S27" i="6"/>
  <c r="T27" i="6"/>
  <c r="U27" i="6"/>
  <c r="P28" i="6"/>
  <c r="Q28" i="6"/>
  <c r="R28" i="6"/>
  <c r="S28" i="6"/>
  <c r="T28" i="6"/>
  <c r="U28" i="6"/>
  <c r="Q3" i="6"/>
  <c r="R3" i="6"/>
  <c r="S3" i="6"/>
  <c r="T3" i="6"/>
  <c r="U3" i="6"/>
  <c r="B31" i="6"/>
  <c r="J3" i="6"/>
  <c r="K3" i="6"/>
  <c r="L3" i="6"/>
  <c r="M3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I4" i="6"/>
  <c r="I5" i="6"/>
  <c r="P5" i="6" s="1"/>
  <c r="I6" i="6"/>
  <c r="I7" i="6"/>
  <c r="P7" i="6" s="1"/>
  <c r="I8" i="6"/>
  <c r="I9" i="6"/>
  <c r="P9" i="6" s="1"/>
  <c r="I10" i="6"/>
  <c r="I11" i="6"/>
  <c r="P11" i="6" s="1"/>
  <c r="I12" i="6"/>
  <c r="I13" i="6"/>
  <c r="P13" i="6" s="1"/>
  <c r="I14" i="6"/>
  <c r="I15" i="6"/>
  <c r="P15" i="6" s="1"/>
  <c r="I16" i="6"/>
  <c r="I17" i="6"/>
  <c r="P17" i="6" s="1"/>
  <c r="I18" i="6"/>
  <c r="I19" i="6"/>
  <c r="P19" i="6" s="1"/>
  <c r="I20" i="6"/>
  <c r="I21" i="6"/>
  <c r="P21" i="6" s="1"/>
  <c r="I22" i="6"/>
  <c r="I23" i="6"/>
  <c r="P23" i="6" s="1"/>
  <c r="I24" i="6"/>
  <c r="I25" i="6"/>
  <c r="P25" i="6" s="1"/>
  <c r="I26" i="6"/>
  <c r="I27" i="6"/>
  <c r="P27" i="6" s="1"/>
  <c r="I28" i="6"/>
  <c r="I3" i="6"/>
  <c r="P3" i="6" s="1"/>
  <c r="AA35" i="6" l="1"/>
  <c r="AA36" i="6" s="1"/>
  <c r="Z35" i="6"/>
  <c r="Z36" i="6" s="1"/>
  <c r="AB35" i="6"/>
  <c r="AB36" i="6" s="1"/>
  <c r="W35" i="6"/>
  <c r="W36" i="6" s="1"/>
  <c r="Y35" i="6"/>
  <c r="Y36" i="6" s="1"/>
</calcChain>
</file>

<file path=xl/sharedStrings.xml><?xml version="1.0" encoding="utf-8"?>
<sst xmlns="http://schemas.openxmlformats.org/spreadsheetml/2006/main" count="159" uniqueCount="57">
  <si>
    <t>District</t>
  </si>
  <si>
    <t>Kachchh</t>
  </si>
  <si>
    <t>Banas Kantha</t>
  </si>
  <si>
    <t>Patan</t>
  </si>
  <si>
    <t>Mahesana</t>
  </si>
  <si>
    <t>Sabar Kantha</t>
  </si>
  <si>
    <t>Gandhinagar</t>
  </si>
  <si>
    <t>Ahmadabad</t>
  </si>
  <si>
    <t>Surendranagar</t>
  </si>
  <si>
    <t>Rajkot</t>
  </si>
  <si>
    <t>Jamnagar</t>
  </si>
  <si>
    <t xml:space="preserve">Porbandar </t>
  </si>
  <si>
    <t>Junagadh</t>
  </si>
  <si>
    <t>Amreli</t>
  </si>
  <si>
    <t>Bhavnagar</t>
  </si>
  <si>
    <t xml:space="preserve">Anand  </t>
  </si>
  <si>
    <t>Kheda</t>
  </si>
  <si>
    <t>Panch Mahals</t>
  </si>
  <si>
    <t xml:space="preserve">Dohad  </t>
  </si>
  <si>
    <t>Vadodara</t>
  </si>
  <si>
    <t>Narmada</t>
  </si>
  <si>
    <t>Bharuch</t>
  </si>
  <si>
    <t>The Dangs</t>
  </si>
  <si>
    <t xml:space="preserve">Navsari  </t>
  </si>
  <si>
    <t>Valsad</t>
  </si>
  <si>
    <t>Surat</t>
  </si>
  <si>
    <t>Gujarat</t>
  </si>
  <si>
    <t>Rural Female literacy rate Change</t>
  </si>
  <si>
    <t>Employment Structure Change</t>
  </si>
  <si>
    <t xml:space="preserve">Cropping intensity index change </t>
  </si>
  <si>
    <t xml:space="preserve">Urbanisation Level Change </t>
  </si>
  <si>
    <t>Food Crop Farmland Index Change</t>
  </si>
  <si>
    <t>Rural Transformation Level Assessment</t>
  </si>
  <si>
    <t>Rural Consumption structure change rate</t>
  </si>
  <si>
    <t>Normalisation Matrix(nij)</t>
  </si>
  <si>
    <t>Ln(nij)</t>
  </si>
  <si>
    <t>nij*Ln(nij)</t>
  </si>
  <si>
    <t>SUM</t>
  </si>
  <si>
    <t>-1/ln(m)</t>
  </si>
  <si>
    <t>eij</t>
  </si>
  <si>
    <t>dij</t>
  </si>
  <si>
    <t>Wij</t>
  </si>
  <si>
    <t>In %</t>
  </si>
  <si>
    <t>Maximum</t>
  </si>
  <si>
    <t>Entropy Weight</t>
  </si>
  <si>
    <t>Mean</t>
  </si>
  <si>
    <t>SD</t>
  </si>
  <si>
    <t>Low</t>
  </si>
  <si>
    <t>`-1 to Mean - halfSD</t>
  </si>
  <si>
    <t>Intermediate Low</t>
  </si>
  <si>
    <t>Mean - halfSD to Mean</t>
  </si>
  <si>
    <t>Medium</t>
  </si>
  <si>
    <t>Mean to Mean + halfSD</t>
  </si>
  <si>
    <t>Intermediate High</t>
  </si>
  <si>
    <t>Mean + halfSD to Mean+Full SD</t>
  </si>
  <si>
    <t>High</t>
  </si>
  <si>
    <t>Mean+Full SD 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</si>
</sst>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/>
    <xf numFmtId="165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0" fontId="5" fillId="7" borderId="1" xfId="0" quotePrefix="1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wrapText="1"/>
    </xf>
    <xf numFmtId="164" fontId="0" fillId="0" borderId="1" xfId="0" applyNumberFormat="1" applyBorder="1"/>
    <xf numFmtId="165" fontId="0" fillId="0" borderId="3" xfId="0" applyNumberFormat="1" applyBorder="1" applyAlignment="1">
      <alignment horizontal="center"/>
    </xf>
    <xf numFmtId="164" fontId="0" fillId="0" borderId="3" xfId="0" applyNumberFormat="1" applyBorder="1"/>
    <xf numFmtId="164" fontId="0" fillId="2" borderId="4" xfId="0" applyNumberForma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1" fillId="4" borderId="1" xfId="0" applyNumberFormat="1" applyFont="1" applyFill="1" applyBorder="1"/>
    <xf numFmtId="0" fontId="1" fillId="4" borderId="2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65" fontId="1" fillId="0" borderId="0" xfId="0" applyNumberFormat="1" applyFont="1" applyAlignment="1">
      <alignment horizontal="center"/>
    </xf>
    <xf numFmtId="164" fontId="0" fillId="0" borderId="0" xfId="0" applyNumberFormat="1"/>
    <xf numFmtId="164" fontId="1" fillId="4" borderId="0" xfId="0" applyNumberFormat="1" applyFont="1" applyFill="1"/>
    <xf numFmtId="0" fontId="1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0" fillId="0" borderId="0" xfId="0" applyAlignment="1">
      <alignment horizontal="center"/>
    </xf>
    <xf numFmtId="10" fontId="0" fillId="0" borderId="0" xfId="1" applyNumberFormat="1" applyFont="1"/>
    <xf numFmtId="10" fontId="0" fillId="0" borderId="0" xfId="0" applyNumberFormat="1"/>
    <xf numFmtId="0" fontId="2" fillId="8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F6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2" sqref="I2"/>
    </sheetView>
  </sheetViews>
  <sheetFormatPr defaultRowHeight="14.5" x14ac:dyDescent="0.35"/>
  <cols>
    <col min="1" max="1" width="22.6328125" style="1" customWidth="1"/>
    <col min="2" max="2" width="11.6328125" style="5" customWidth="1"/>
    <col min="3" max="3" width="11.6328125" style="5" bestFit="1" customWidth="1"/>
    <col min="4" max="4" width="11.453125" style="4" bestFit="1" customWidth="1"/>
    <col min="5" max="5" width="11.7265625" style="4" bestFit="1" customWidth="1"/>
    <col min="6" max="6" width="12.08984375" style="8" bestFit="1" customWidth="1"/>
    <col min="7" max="7" width="16.81640625" style="8" customWidth="1"/>
    <col min="8" max="16384" width="8.7265625" style="8"/>
  </cols>
  <sheetData>
    <row r="1" spans="1:7" x14ac:dyDescent="0.35">
      <c r="A1" s="30" t="s">
        <v>32</v>
      </c>
    </row>
    <row r="2" spans="1:7" ht="45.5" customHeight="1" x14ac:dyDescent="0.35">
      <c r="A2" s="31" t="s">
        <v>0</v>
      </c>
      <c r="B2" s="32" t="s">
        <v>30</v>
      </c>
      <c r="C2" s="33" t="s">
        <v>27</v>
      </c>
      <c r="D2" s="33" t="s">
        <v>28</v>
      </c>
      <c r="E2" s="33" t="s">
        <v>29</v>
      </c>
      <c r="F2" s="33" t="s">
        <v>31</v>
      </c>
      <c r="G2" s="33" t="s">
        <v>33</v>
      </c>
    </row>
    <row r="3" spans="1:7" x14ac:dyDescent="0.35">
      <c r="A3" s="34" t="s">
        <v>1</v>
      </c>
      <c r="B3" s="6">
        <v>0.16080565230546703</v>
      </c>
      <c r="C3" s="6">
        <v>0.30676925139049477</v>
      </c>
      <c r="D3" s="6">
        <v>-3.717271304378602E-2</v>
      </c>
      <c r="E3" s="6">
        <v>3.2029056028903338E-2</v>
      </c>
      <c r="F3" s="3">
        <v>-0.30533430255038124</v>
      </c>
      <c r="G3" s="3">
        <v>-0.26209123599764428</v>
      </c>
    </row>
    <row r="4" spans="1:7" x14ac:dyDescent="0.35">
      <c r="A4" s="34" t="s">
        <v>2</v>
      </c>
      <c r="B4" s="6">
        <v>0.20861387613775947</v>
      </c>
      <c r="C4" s="6">
        <v>0.63437566403685697</v>
      </c>
      <c r="D4" s="6">
        <v>5.2591788238512314E-2</v>
      </c>
      <c r="E4" s="6">
        <v>-7.127232495353783E-2</v>
      </c>
      <c r="F4" s="3">
        <v>0.54820493252138391</v>
      </c>
      <c r="G4" s="3">
        <v>-0.25272043551016588</v>
      </c>
    </row>
    <row r="5" spans="1:7" x14ac:dyDescent="0.35">
      <c r="A5" s="34" t="s">
        <v>3</v>
      </c>
      <c r="B5" s="6">
        <v>4.0856689249177881E-2</v>
      </c>
      <c r="C5" s="6">
        <v>0.43827507073580529</v>
      </c>
      <c r="D5" s="6">
        <v>8.2274402742237615E-2</v>
      </c>
      <c r="E5" s="6">
        <v>5.6158065558418312E-2</v>
      </c>
      <c r="F5" s="3">
        <v>0.16746092700831033</v>
      </c>
      <c r="G5" s="3">
        <v>-0.49085200882706509</v>
      </c>
    </row>
    <row r="6" spans="1:7" x14ac:dyDescent="0.35">
      <c r="A6" s="34" t="s">
        <v>4</v>
      </c>
      <c r="B6" s="6">
        <v>0.12283193648728689</v>
      </c>
      <c r="C6" s="6">
        <v>0.24320950848237965</v>
      </c>
      <c r="D6" s="6">
        <v>0.22215752431469116</v>
      </c>
      <c r="E6" s="6">
        <v>-6.4077397980642797E-2</v>
      </c>
      <c r="F6" s="3">
        <v>-0.12306556884787533</v>
      </c>
      <c r="G6" s="3">
        <v>-0.18629047171152913</v>
      </c>
    </row>
    <row r="7" spans="1:7" x14ac:dyDescent="0.35">
      <c r="A7" s="34" t="s">
        <v>5</v>
      </c>
      <c r="B7" s="6">
        <v>0.56157633553534092</v>
      </c>
      <c r="C7" s="6">
        <v>0.26815774243640994</v>
      </c>
      <c r="D7" s="6">
        <v>7.1541784535364125E-2</v>
      </c>
      <c r="E7" s="6">
        <v>5.694355030733815E-2</v>
      </c>
      <c r="F7" s="3">
        <v>-0.19957759730198307</v>
      </c>
      <c r="G7" s="3">
        <v>8.2927736460046544E-2</v>
      </c>
    </row>
    <row r="8" spans="1:7" x14ac:dyDescent="0.35">
      <c r="A8" s="34" t="s">
        <v>6</v>
      </c>
      <c r="B8" s="6">
        <v>0.23250308111068352</v>
      </c>
      <c r="C8" s="6">
        <v>0.26826673175887999</v>
      </c>
      <c r="D8" s="6">
        <v>0.27664672942118762</v>
      </c>
      <c r="E8" s="6">
        <v>0.1797752808988764</v>
      </c>
      <c r="F8" s="3">
        <v>-0.40010185185185176</v>
      </c>
      <c r="G8" s="3">
        <v>-0.19084261199463762</v>
      </c>
    </row>
    <row r="9" spans="1:7" x14ac:dyDescent="0.35">
      <c r="A9" s="34" t="s">
        <v>7</v>
      </c>
      <c r="B9" s="6">
        <v>6.5088423034391524E-2</v>
      </c>
      <c r="C9" s="6">
        <v>0.30996450779969098</v>
      </c>
      <c r="D9" s="6">
        <v>0.18513424100366629</v>
      </c>
      <c r="E9" s="6">
        <v>-0.20526489248519703</v>
      </c>
      <c r="F9" s="3">
        <v>-3.0650850543323626E-2</v>
      </c>
      <c r="G9" s="3">
        <v>-0.17448639459591866</v>
      </c>
    </row>
    <row r="10" spans="1:7" x14ac:dyDescent="0.35">
      <c r="A10" s="34" t="s">
        <v>8</v>
      </c>
      <c r="B10" s="6">
        <v>0.12118193425265705</v>
      </c>
      <c r="C10" s="6">
        <v>0.40177812260386592</v>
      </c>
      <c r="D10" s="6">
        <v>6.0099210491492902E-2</v>
      </c>
      <c r="E10" s="6">
        <v>-0.20699434076907772</v>
      </c>
      <c r="F10" s="3">
        <v>-0.68066114040013748</v>
      </c>
      <c r="G10" s="3">
        <v>-0.21924353050762857</v>
      </c>
    </row>
    <row r="11" spans="1:7" x14ac:dyDescent="0.35">
      <c r="A11" s="34" t="s">
        <v>9</v>
      </c>
      <c r="B11" s="6">
        <v>0.21272619256593897</v>
      </c>
      <c r="C11" s="6">
        <v>0.25026398829709795</v>
      </c>
      <c r="D11" s="6">
        <v>9.6017870301887825E-2</v>
      </c>
      <c r="E11" s="6">
        <v>0.64489407591531933</v>
      </c>
      <c r="F11" s="3">
        <v>-0.24230718465396622</v>
      </c>
      <c r="G11" s="3">
        <v>-0.27057996932495887</v>
      </c>
    </row>
    <row r="12" spans="1:7" x14ac:dyDescent="0.35">
      <c r="A12" s="34" t="s">
        <v>10</v>
      </c>
      <c r="B12" s="6">
        <v>0.19533250662195373</v>
      </c>
      <c r="C12" s="6">
        <v>0.32375105086213413</v>
      </c>
      <c r="D12" s="6">
        <v>-4.6486326906120022E-3</v>
      </c>
      <c r="E12" s="6">
        <v>1.869533740617022</v>
      </c>
      <c r="F12" s="3">
        <v>-0.81478841836912264</v>
      </c>
      <c r="G12" s="3">
        <v>-4.0581598839184293E-3</v>
      </c>
    </row>
    <row r="13" spans="1:7" x14ac:dyDescent="0.35">
      <c r="A13" s="34" t="s">
        <v>11</v>
      </c>
      <c r="B13" s="6">
        <v>3.4862541442936324E-3</v>
      </c>
      <c r="C13" s="6">
        <v>0.2788218559602697</v>
      </c>
      <c r="D13" s="6">
        <v>3.5273207917421244E-2</v>
      </c>
      <c r="E13" s="6">
        <v>0.45569565128289208</v>
      </c>
      <c r="F13" s="3">
        <v>-0.3175997991463721</v>
      </c>
      <c r="G13" s="3">
        <v>0.32987575036150518</v>
      </c>
    </row>
    <row r="14" spans="1:7" x14ac:dyDescent="0.35">
      <c r="A14" s="34" t="s">
        <v>12</v>
      </c>
      <c r="B14" s="6">
        <v>0.2931347126649948</v>
      </c>
      <c r="C14" s="6">
        <v>0.36380413324042099</v>
      </c>
      <c r="D14" s="6">
        <v>8.9124065807973815E-2</v>
      </c>
      <c r="E14" s="6">
        <v>-3.0035707060008233E-2</v>
      </c>
      <c r="F14" s="3">
        <v>0.4061862663151804</v>
      </c>
      <c r="G14" s="3">
        <v>-0.18847549793246268</v>
      </c>
    </row>
    <row r="15" spans="1:7" x14ac:dyDescent="0.35">
      <c r="A15" s="34" t="s">
        <v>13</v>
      </c>
      <c r="B15" s="6">
        <v>0.14451112876427666</v>
      </c>
      <c r="C15" s="6">
        <v>0.24636117876593605</v>
      </c>
      <c r="D15" s="6">
        <v>0.10720936066556559</v>
      </c>
      <c r="E15" s="6">
        <v>0.12857018497145523</v>
      </c>
      <c r="F15" s="3">
        <v>-0.45261185490330696</v>
      </c>
      <c r="G15" s="3">
        <v>0.20675025039651129</v>
      </c>
    </row>
    <row r="16" spans="1:7" x14ac:dyDescent="0.35">
      <c r="A16" s="34" t="s">
        <v>14</v>
      </c>
      <c r="B16" s="6">
        <v>0.10433820645235288</v>
      </c>
      <c r="C16" s="6">
        <v>0.39285296103899608</v>
      </c>
      <c r="D16" s="6">
        <v>0.24536806351661047</v>
      </c>
      <c r="E16" s="6">
        <v>0.29692692678933597</v>
      </c>
      <c r="F16" s="3">
        <v>-0.72505866223884041</v>
      </c>
      <c r="G16" s="3">
        <v>-0.23636574834247823</v>
      </c>
    </row>
    <row r="17" spans="1:7" x14ac:dyDescent="0.35">
      <c r="A17" s="34" t="s">
        <v>15</v>
      </c>
      <c r="B17" s="6">
        <v>0.11667212996636737</v>
      </c>
      <c r="C17" s="6">
        <v>0.30849767462116234</v>
      </c>
      <c r="D17" s="6">
        <v>0.14162938176692644</v>
      </c>
      <c r="E17" s="6">
        <v>0.39408503911142123</v>
      </c>
      <c r="F17" s="3">
        <v>-0.15533318253016415</v>
      </c>
      <c r="G17" s="3">
        <v>0.15834715988215534</v>
      </c>
    </row>
    <row r="18" spans="1:7" x14ac:dyDescent="0.35">
      <c r="A18" s="34" t="s">
        <v>16</v>
      </c>
      <c r="B18" s="6">
        <v>0.14168027725177215</v>
      </c>
      <c r="C18" s="6">
        <v>0.41651589971784053</v>
      </c>
      <c r="D18" s="6">
        <v>0.18242162840524498</v>
      </c>
      <c r="E18" s="6">
        <v>0.34102172662507191</v>
      </c>
      <c r="F18" s="3">
        <v>0.89984383937245194</v>
      </c>
      <c r="G18" s="3">
        <v>0.24041543253429395</v>
      </c>
    </row>
    <row r="19" spans="1:7" x14ac:dyDescent="0.35">
      <c r="A19" s="34" t="s">
        <v>17</v>
      </c>
      <c r="B19" s="6">
        <v>0.35512897675486932</v>
      </c>
      <c r="C19" s="6">
        <v>0.36798640070645983</v>
      </c>
      <c r="D19" s="6">
        <v>4.2739392757140462E-2</v>
      </c>
      <c r="E19" s="6">
        <v>-0.16189380291370309</v>
      </c>
      <c r="F19" s="3">
        <v>1.2694973347309686</v>
      </c>
      <c r="G19" s="3">
        <v>-5.4974863268271529E-2</v>
      </c>
    </row>
    <row r="20" spans="1:7" x14ac:dyDescent="0.35">
      <c r="A20" s="34" t="s">
        <v>18</v>
      </c>
      <c r="B20" s="6">
        <v>-5.6933177424308597E-2</v>
      </c>
      <c r="C20" s="6">
        <v>0.68424919188117617</v>
      </c>
      <c r="D20" s="6">
        <v>1.9384896457558726E-2</v>
      </c>
      <c r="E20" s="6">
        <v>0.12250540157516898</v>
      </c>
      <c r="F20" s="3">
        <v>0.25629943253653226</v>
      </c>
      <c r="G20" s="3">
        <v>9.3062209813647268E-2</v>
      </c>
    </row>
    <row r="21" spans="1:7" x14ac:dyDescent="0.35">
      <c r="A21" s="34" t="s">
        <v>19</v>
      </c>
      <c r="B21" s="6">
        <v>0.42534915719384148</v>
      </c>
      <c r="C21" s="6">
        <v>0.68137960150649912</v>
      </c>
      <c r="D21" s="6">
        <v>-9.1876082637246965E-3</v>
      </c>
      <c r="E21" s="6">
        <v>1.1785044019105213</v>
      </c>
      <c r="F21" s="3">
        <v>7.1123950999769834</v>
      </c>
      <c r="G21" s="3">
        <v>-5.8810326913323122E-2</v>
      </c>
    </row>
    <row r="22" spans="1:7" x14ac:dyDescent="0.35">
      <c r="A22" s="34" t="s">
        <v>20</v>
      </c>
      <c r="B22" s="6">
        <v>3.4761306581229293E-2</v>
      </c>
      <c r="C22" s="6">
        <v>0.47204472156972321</v>
      </c>
      <c r="D22" s="6">
        <v>8.9277341222401843E-2</v>
      </c>
      <c r="E22" s="6">
        <v>-0.51591800156827594</v>
      </c>
      <c r="F22" s="3">
        <v>2.9290134814170541</v>
      </c>
      <c r="G22" s="3">
        <v>0.14386397735433676</v>
      </c>
    </row>
    <row r="23" spans="1:7" x14ac:dyDescent="0.35">
      <c r="A23" s="34" t="s">
        <v>21</v>
      </c>
      <c r="B23" s="6">
        <v>0.31584187096587862</v>
      </c>
      <c r="C23" s="6">
        <v>0.21425433854472406</v>
      </c>
      <c r="D23" s="6">
        <v>9.3401669419494529E-2</v>
      </c>
      <c r="E23" s="6">
        <v>1.7957529650544686</v>
      </c>
      <c r="F23" s="3">
        <v>16.573892048853171</v>
      </c>
      <c r="G23" s="3">
        <v>-0.19292767901594707</v>
      </c>
    </row>
    <row r="24" spans="1:7" x14ac:dyDescent="0.35">
      <c r="A24" s="34" t="s">
        <v>22</v>
      </c>
      <c r="B24" s="6">
        <v>0</v>
      </c>
      <c r="C24" s="6">
        <v>0.36110584171810944</v>
      </c>
      <c r="D24" s="6">
        <v>0.11339079426249865</v>
      </c>
      <c r="E24" s="6">
        <v>0.793492972410203</v>
      </c>
      <c r="F24" s="3">
        <v>3.3773528316716992</v>
      </c>
      <c r="G24" s="3">
        <v>-0.16205395365203468</v>
      </c>
    </row>
    <row r="25" spans="1:7" x14ac:dyDescent="0.35">
      <c r="A25" s="34" t="s">
        <v>23</v>
      </c>
      <c r="B25" s="6">
        <v>0.12471992935444416</v>
      </c>
      <c r="C25" s="6">
        <v>0.21087141202068554</v>
      </c>
      <c r="D25" s="6">
        <v>3.4882732060026865E-2</v>
      </c>
      <c r="E25" s="6">
        <v>-0.34945900957136911</v>
      </c>
      <c r="F25" s="3">
        <v>2.3720877534305993</v>
      </c>
      <c r="G25" s="3">
        <v>6.5089681329893262E-2</v>
      </c>
    </row>
    <row r="26" spans="1:7" x14ac:dyDescent="0.35">
      <c r="A26" s="34" t="s">
        <v>24</v>
      </c>
      <c r="B26" s="6">
        <v>0.37879640259961056</v>
      </c>
      <c r="C26" s="6">
        <v>0.27348067989395014</v>
      </c>
      <c r="D26" s="6">
        <v>-2.5943556439353428E-2</v>
      </c>
      <c r="E26" s="6">
        <v>2.9995277771947868</v>
      </c>
      <c r="F26" s="3">
        <v>2.0115983922616096</v>
      </c>
      <c r="G26" s="3">
        <v>4.4113147495779985E-2</v>
      </c>
    </row>
    <row r="27" spans="1:7" x14ac:dyDescent="0.35">
      <c r="A27" s="34" t="s">
        <v>25</v>
      </c>
      <c r="B27" s="6">
        <v>0.32956202191467687</v>
      </c>
      <c r="C27" s="6">
        <v>0.34806159963372291</v>
      </c>
      <c r="D27" s="6">
        <v>-1.1108811127173162E-2</v>
      </c>
      <c r="E27" s="6">
        <v>0.49310201127366043</v>
      </c>
      <c r="F27" s="3">
        <v>8.0365352637021701</v>
      </c>
      <c r="G27" s="3">
        <v>0.19558680622086808</v>
      </c>
    </row>
    <row r="28" spans="1:7" x14ac:dyDescent="0.35">
      <c r="A28" s="34" t="s">
        <v>26</v>
      </c>
      <c r="B28" s="6">
        <v>0.14019999999999999</v>
      </c>
      <c r="C28" s="6">
        <v>0.31345556741621144</v>
      </c>
      <c r="D28" s="6">
        <v>6.0691922683385635E-2</v>
      </c>
      <c r="E28" s="6">
        <v>3.8239346765359866E-2</v>
      </c>
      <c r="F28" s="3">
        <v>0.36790985649883284</v>
      </c>
      <c r="G28" s="3">
        <v>-9.6079472210743797E-2</v>
      </c>
    </row>
    <row r="29" spans="1:7" x14ac:dyDescent="0.35">
      <c r="A29" s="2" t="s">
        <v>43</v>
      </c>
      <c r="B29" s="7">
        <f>MAX(B3:B28)</f>
        <v>0.56157633553534092</v>
      </c>
      <c r="C29" s="7">
        <f t="shared" ref="C29:G29" si="0">MAX(C3:C28)</f>
        <v>0.68424919188117617</v>
      </c>
      <c r="D29" s="7">
        <f t="shared" si="0"/>
        <v>0.27664672942118762</v>
      </c>
      <c r="E29" s="7">
        <f t="shared" si="0"/>
        <v>2.9995277771947868</v>
      </c>
      <c r="F29" s="7">
        <f t="shared" si="0"/>
        <v>16.573892048853171</v>
      </c>
      <c r="G29" s="7">
        <f t="shared" si="0"/>
        <v>0.32987575036150518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workbookViewId="0">
      <selection activeCell="B3" sqref="B3"/>
    </sheetView>
  </sheetViews>
  <sheetFormatPr defaultRowHeight="14.5" x14ac:dyDescent="0.35"/>
  <cols>
    <col min="1" max="1" width="22.54296875" style="1" customWidth="1"/>
    <col min="2" max="2" width="11.54296875" style="5" customWidth="1"/>
    <col min="3" max="3" width="11.54296875" style="5" bestFit="1" customWidth="1"/>
    <col min="4" max="4" width="11.453125" style="4" bestFit="1" customWidth="1"/>
    <col min="5" max="5" width="11.7265625" style="4" bestFit="1" customWidth="1"/>
    <col min="6" max="6" width="12.1796875" bestFit="1" customWidth="1"/>
    <col min="7" max="7" width="16.81640625" customWidth="1"/>
    <col min="18" max="18" width="9.1796875" customWidth="1"/>
  </cols>
  <sheetData>
    <row r="1" spans="1:28" x14ac:dyDescent="0.35">
      <c r="A1" s="44" t="s">
        <v>32</v>
      </c>
      <c r="B1" s="44"/>
      <c r="C1" s="44"/>
      <c r="D1" s="44"/>
      <c r="E1" s="44"/>
      <c r="F1" s="44"/>
      <c r="G1" s="44"/>
    </row>
    <row r="2" spans="1:28" ht="45.65" customHeight="1" x14ac:dyDescent="0.35">
      <c r="A2" s="13" t="s">
        <v>0</v>
      </c>
      <c r="B2" s="10" t="s">
        <v>30</v>
      </c>
      <c r="C2" s="11" t="s">
        <v>27</v>
      </c>
      <c r="D2" s="11" t="s">
        <v>28</v>
      </c>
      <c r="E2" s="18" t="s">
        <v>29</v>
      </c>
      <c r="F2" s="18" t="s">
        <v>31</v>
      </c>
      <c r="G2" s="13" t="s">
        <v>33</v>
      </c>
      <c r="I2" s="45" t="s">
        <v>34</v>
      </c>
      <c r="J2" s="45"/>
      <c r="K2" s="45"/>
      <c r="L2" s="45"/>
      <c r="M2" s="45"/>
      <c r="N2" s="45"/>
      <c r="P2" s="45" t="s">
        <v>35</v>
      </c>
      <c r="Q2" s="45"/>
      <c r="R2" s="45"/>
      <c r="S2" s="45"/>
      <c r="T2" s="45"/>
      <c r="U2" s="45"/>
      <c r="W2" s="45" t="s">
        <v>36</v>
      </c>
      <c r="X2" s="45"/>
      <c r="Y2" s="45"/>
      <c r="Z2" s="45"/>
      <c r="AA2" s="45"/>
      <c r="AB2" s="45"/>
    </row>
    <row r="3" spans="1:28" x14ac:dyDescent="0.35">
      <c r="A3" s="12" t="s">
        <v>1</v>
      </c>
      <c r="B3" s="6">
        <v>0.16080565230546703</v>
      </c>
      <c r="C3" s="6">
        <v>0.30676925139049477</v>
      </c>
      <c r="D3" s="23">
        <v>3.7172713043785999E-2</v>
      </c>
      <c r="E3" s="6">
        <v>3.2029056028903338E-2</v>
      </c>
      <c r="F3" s="25">
        <v>0.30533430255038124</v>
      </c>
      <c r="G3" s="23">
        <v>0.26209123599764428</v>
      </c>
      <c r="H3" s="22"/>
      <c r="I3" s="20">
        <f t="shared" ref="I3:I28" si="0">B3/SUM($B$3:$B$28)</f>
        <v>2.9329108570460369E-2</v>
      </c>
      <c r="J3" s="20">
        <f t="shared" ref="J3:J28" si="1">C3/SUM($C$3:$C$28)</f>
        <v>3.2709651040411958E-2</v>
      </c>
      <c r="K3" s="20">
        <f t="shared" ref="K3:K28" si="2">D3/SUM($D$3:$D$28)</f>
        <v>1.5557867290469981E-2</v>
      </c>
      <c r="L3" s="21">
        <f t="shared" ref="L3:L28" si="3">E3/SUM($E$3:$E$28)</f>
        <v>2.375747763714861E-3</v>
      </c>
      <c r="M3" s="21">
        <f>F3/SUM($F$3:$F$28)</f>
        <v>6.0134335867397977E-3</v>
      </c>
      <c r="N3" s="19">
        <f>G3/SUM($G$3:$G$28)</f>
        <v>5.6965402052668528E-2</v>
      </c>
      <c r="P3" s="19">
        <f>LN(I3)</f>
        <v>-3.5291747895518144</v>
      </c>
      <c r="Q3" s="19">
        <f t="shared" ref="Q3:U3" si="4">LN(J3)</f>
        <v>-3.4200851057733135</v>
      </c>
      <c r="R3" s="19">
        <f t="shared" si="4"/>
        <v>-4.1631888332204383</v>
      </c>
      <c r="S3" s="19">
        <f t="shared" si="4"/>
        <v>-6.0424430431697838</v>
      </c>
      <c r="T3" s="19">
        <f t="shared" si="4"/>
        <v>-5.1137593813022271</v>
      </c>
      <c r="U3" s="19">
        <f t="shared" si="4"/>
        <v>-2.8653111769675847</v>
      </c>
      <c r="W3" s="19">
        <f>I3*P3</f>
        <v>-0.1035075505668968</v>
      </c>
      <c r="X3" s="19">
        <f t="shared" ref="X3:AB3" si="5">J3*Q3</f>
        <v>-0.11186979033835551</v>
      </c>
      <c r="Y3" s="19">
        <f t="shared" si="5"/>
        <v>-6.4770339372410141E-2</v>
      </c>
      <c r="Z3" s="19">
        <f t="shared" si="5"/>
        <v>-1.4355320547185033E-2</v>
      </c>
      <c r="AA3" s="19">
        <f t="shared" si="5"/>
        <v>-3.0751252418028539E-2</v>
      </c>
      <c r="AB3" s="19">
        <f t="shared" si="5"/>
        <v>-0.16322360320196333</v>
      </c>
    </row>
    <row r="4" spans="1:28" x14ac:dyDescent="0.35">
      <c r="A4" s="12" t="s">
        <v>2</v>
      </c>
      <c r="B4" s="6">
        <v>0.20861387613775947</v>
      </c>
      <c r="C4" s="6">
        <v>0.63437566403685697</v>
      </c>
      <c r="D4" s="6">
        <v>5.2591788238512314E-2</v>
      </c>
      <c r="E4" s="23">
        <v>7.1272324953537802E-2</v>
      </c>
      <c r="F4" s="3">
        <v>0.54820493252138391</v>
      </c>
      <c r="G4" s="23">
        <v>0.25272043551016588</v>
      </c>
      <c r="I4" s="9">
        <f t="shared" si="0"/>
        <v>3.8048780840901485E-2</v>
      </c>
      <c r="J4" s="9">
        <f t="shared" si="1"/>
        <v>6.7641090184627772E-2</v>
      </c>
      <c r="K4" s="9">
        <f t="shared" si="2"/>
        <v>2.2011201093110749E-2</v>
      </c>
      <c r="L4" s="19">
        <f t="shared" si="3"/>
        <v>5.2866080870546325E-3</v>
      </c>
      <c r="M4" s="19">
        <f t="shared" ref="M4:M28" si="6">F4/SUM($F$3:$F$28)</f>
        <v>1.0796670816560366E-2</v>
      </c>
      <c r="N4" s="19">
        <f t="shared" ref="N4:N28" si="7">G4/SUM($G$3:$G$28)</f>
        <v>5.4928663146491037E-2</v>
      </c>
      <c r="P4" s="19">
        <f t="shared" ref="P4:P28" si="8">LN(I4)</f>
        <v>-3.2688862361627589</v>
      </c>
      <c r="Q4" s="19">
        <f t="shared" ref="Q4:Q28" si="9">LN(J4)</f>
        <v>-2.6935396376270626</v>
      </c>
      <c r="R4" s="19">
        <f t="shared" ref="R4:R28" si="10">LN(K4)</f>
        <v>-3.816203814595974</v>
      </c>
      <c r="S4" s="19">
        <f t="shared" ref="S4:S28" si="11">LN(L4)</f>
        <v>-5.2425784321377291</v>
      </c>
      <c r="T4" s="19">
        <f t="shared" ref="T4:T28" si="12">LN(M4)</f>
        <v>-4.5285174500990344</v>
      </c>
      <c r="U4" s="19">
        <f t="shared" ref="U4:U28" si="13">LN(N4)</f>
        <v>-2.9017199693260789</v>
      </c>
      <c r="W4" s="19">
        <f t="shared" ref="W4:W28" si="14">I4*P4</f>
        <v>-0.12437713599359615</v>
      </c>
      <c r="X4" s="19">
        <f t="shared" ref="X4:X28" si="15">J4*Q4</f>
        <v>-0.18219395754460174</v>
      </c>
      <c r="Y4" s="19">
        <f t="shared" ref="Y4:Y28" si="16">K4*R4</f>
        <v>-8.3999229575368317E-2</v>
      </c>
      <c r="Z4" s="19">
        <f t="shared" ref="Z4:Z28" si="17">L4*S4</f>
        <v>-2.7715457536357516E-2</v>
      </c>
      <c r="AA4" s="19">
        <f t="shared" ref="AA4:AA28" si="18">M4*T4</f>
        <v>-4.8892912195768606E-2</v>
      </c>
      <c r="AB4" s="19">
        <f t="shared" ref="AB4:AB28" si="19">N4*U4</f>
        <v>-0.15938759874055849</v>
      </c>
    </row>
    <row r="5" spans="1:28" x14ac:dyDescent="0.35">
      <c r="A5" s="12" t="s">
        <v>3</v>
      </c>
      <c r="B5" s="6">
        <v>4.0856689249177881E-2</v>
      </c>
      <c r="C5" s="6">
        <v>0.43827507073580529</v>
      </c>
      <c r="D5" s="6">
        <v>8.2274402742237615E-2</v>
      </c>
      <c r="E5" s="6">
        <v>5.6158065558418312E-2</v>
      </c>
      <c r="F5" s="3">
        <v>0.16746092700831033</v>
      </c>
      <c r="G5" s="23">
        <v>0.49085200882706509</v>
      </c>
      <c r="I5" s="9">
        <f t="shared" si="0"/>
        <v>7.4517920087934612E-3</v>
      </c>
      <c r="J5" s="9">
        <f t="shared" si="1"/>
        <v>4.6731621759677613E-2</v>
      </c>
      <c r="K5" s="9">
        <f t="shared" si="2"/>
        <v>3.4434243143853245E-2</v>
      </c>
      <c r="L5" s="19">
        <f t="shared" si="3"/>
        <v>4.1655114201482454E-3</v>
      </c>
      <c r="M5" s="19">
        <f t="shared" si="6"/>
        <v>3.2980741257271412E-3</v>
      </c>
      <c r="N5" s="19">
        <f t="shared" si="7"/>
        <v>0.10668644422526623</v>
      </c>
      <c r="P5" s="19">
        <f t="shared" si="8"/>
        <v>-4.8993007374222355</v>
      </c>
      <c r="Q5" s="19">
        <f t="shared" si="9"/>
        <v>-3.0633342179784098</v>
      </c>
      <c r="R5" s="19">
        <f t="shared" si="10"/>
        <v>-3.3687037694965674</v>
      </c>
      <c r="S5" s="19">
        <f t="shared" si="11"/>
        <v>-5.4809162209498403</v>
      </c>
      <c r="T5" s="19">
        <f t="shared" si="12"/>
        <v>-5.7144165791339567</v>
      </c>
      <c r="U5" s="19">
        <f t="shared" si="13"/>
        <v>-2.2378611744317682</v>
      </c>
      <c r="W5" s="19">
        <f t="shared" si="14"/>
        <v>-3.6508570083798923E-2</v>
      </c>
      <c r="X5" s="19">
        <f t="shared" si="15"/>
        <v>-0.14315457599804485</v>
      </c>
      <c r="Y5" s="19">
        <f t="shared" si="16"/>
        <v>-0.11599876467845975</v>
      </c>
      <c r="Z5" s="19">
        <f t="shared" si="17"/>
        <v>-2.2830819111242323E-2</v>
      </c>
      <c r="AA5" s="19">
        <f t="shared" si="18"/>
        <v>-1.8846569463267904E-2</v>
      </c>
      <c r="AB5" s="19">
        <f t="shared" si="19"/>
        <v>-0.23874945136990361</v>
      </c>
    </row>
    <row r="6" spans="1:28" x14ac:dyDescent="0.35">
      <c r="A6" s="12" t="s">
        <v>4</v>
      </c>
      <c r="B6" s="6">
        <v>0.12283193648728689</v>
      </c>
      <c r="C6" s="6">
        <v>0.24320950848237965</v>
      </c>
      <c r="D6" s="6">
        <v>0.22215752431469116</v>
      </c>
      <c r="E6" s="23">
        <v>6.4077397980642797E-2</v>
      </c>
      <c r="F6" s="23">
        <v>0.12306556884787533</v>
      </c>
      <c r="G6" s="23">
        <v>0.18629047171152913</v>
      </c>
      <c r="I6" s="9">
        <f t="shared" si="0"/>
        <v>2.2403137884184007E-2</v>
      </c>
      <c r="J6" s="9">
        <f t="shared" si="1"/>
        <v>2.5932514800977361E-2</v>
      </c>
      <c r="K6" s="9">
        <f t="shared" si="2"/>
        <v>9.2979419521952197E-2</v>
      </c>
      <c r="L6" s="19">
        <f t="shared" si="3"/>
        <v>4.7529260562597861E-3</v>
      </c>
      <c r="M6" s="19">
        <f t="shared" si="6"/>
        <v>2.4237257946441906E-3</v>
      </c>
      <c r="N6" s="19">
        <f t="shared" si="7"/>
        <v>4.0490142981064479E-2</v>
      </c>
      <c r="P6" s="19">
        <f t="shared" si="8"/>
        <v>-3.798554245816649</v>
      </c>
      <c r="Q6" s="19">
        <f t="shared" si="9"/>
        <v>-3.6522576999083389</v>
      </c>
      <c r="R6" s="19">
        <f t="shared" si="10"/>
        <v>-2.3753771057812147</v>
      </c>
      <c r="S6" s="19">
        <f t="shared" si="11"/>
        <v>-5.3489948387488342</v>
      </c>
      <c r="T6" s="19">
        <f t="shared" si="12"/>
        <v>-6.0224493381951074</v>
      </c>
      <c r="U6" s="19">
        <f t="shared" si="13"/>
        <v>-3.2066967176757304</v>
      </c>
      <c r="W6" s="19">
        <f t="shared" si="14"/>
        <v>-8.5099534529582979E-2</v>
      </c>
      <c r="X6" s="19">
        <f t="shared" si="15"/>
        <v>-9.471222685985653E-2</v>
      </c>
      <c r="Y6" s="19">
        <f t="shared" si="16"/>
        <v>-0.2208611844412722</v>
      </c>
      <c r="Z6" s="19">
        <f t="shared" si="17"/>
        <v>-2.5423376943888448E-2</v>
      </c>
      <c r="AA6" s="19">
        <f t="shared" si="18"/>
        <v>-1.4596765807921316E-2</v>
      </c>
      <c r="AB6" s="19">
        <f t="shared" si="19"/>
        <v>-0.12983960859560048</v>
      </c>
    </row>
    <row r="7" spans="1:28" x14ac:dyDescent="0.35">
      <c r="A7" s="12" t="s">
        <v>5</v>
      </c>
      <c r="B7" s="6">
        <v>0.56157633553534092</v>
      </c>
      <c r="C7" s="6">
        <v>0.26815774243640994</v>
      </c>
      <c r="D7" s="6">
        <v>7.1541784535364125E-2</v>
      </c>
      <c r="E7" s="6">
        <v>5.694355030733815E-2</v>
      </c>
      <c r="F7" s="23">
        <v>0.19957759730198307</v>
      </c>
      <c r="G7" s="3">
        <v>8.2927736460046544E-2</v>
      </c>
      <c r="I7" s="9">
        <f t="shared" si="0"/>
        <v>0.10242508941308735</v>
      </c>
      <c r="J7" s="9">
        <f t="shared" si="1"/>
        <v>2.8592651118460231E-2</v>
      </c>
      <c r="K7" s="9">
        <f t="shared" si="2"/>
        <v>2.9942328616518729E-2</v>
      </c>
      <c r="L7" s="19">
        <f t="shared" si="3"/>
        <v>4.2237745682720748E-3</v>
      </c>
      <c r="M7" s="19">
        <f t="shared" si="6"/>
        <v>3.930598746200639E-3</v>
      </c>
      <c r="N7" s="19">
        <f t="shared" si="7"/>
        <v>1.802430299045463E-2</v>
      </c>
      <c r="P7" s="19">
        <f t="shared" si="8"/>
        <v>-2.2786235825880277</v>
      </c>
      <c r="Q7" s="19">
        <f t="shared" si="9"/>
        <v>-3.5546055480746315</v>
      </c>
      <c r="R7" s="19">
        <f t="shared" si="10"/>
        <v>-3.508482126912229</v>
      </c>
      <c r="S7" s="19">
        <f t="shared" si="11"/>
        <v>-5.4670261032561358</v>
      </c>
      <c r="T7" s="19">
        <f t="shared" si="12"/>
        <v>-5.5389635119826561</v>
      </c>
      <c r="U7" s="19">
        <f t="shared" si="13"/>
        <v>-4.0160342656043042</v>
      </c>
      <c r="W7" s="19">
        <f t="shared" si="14"/>
        <v>-0.23338822418534816</v>
      </c>
      <c r="X7" s="19">
        <f t="shared" si="15"/>
        <v>-0.10163559629984105</v>
      </c>
      <c r="Y7" s="19">
        <f t="shared" si="16"/>
        <v>-0.10505212478918853</v>
      </c>
      <c r="Z7" s="19">
        <f t="shared" si="17"/>
        <v>-2.3091485819012849E-2</v>
      </c>
      <c r="AA7" s="19">
        <f t="shared" si="18"/>
        <v>-2.1771443035450116E-2</v>
      </c>
      <c r="AB7" s="19">
        <f t="shared" si="19"/>
        <v>-7.2386218423299925E-2</v>
      </c>
    </row>
    <row r="8" spans="1:28" x14ac:dyDescent="0.35">
      <c r="A8" s="12" t="s">
        <v>6</v>
      </c>
      <c r="B8" s="6">
        <v>0.23250308111068352</v>
      </c>
      <c r="C8" s="6">
        <v>0.26826673175887999</v>
      </c>
      <c r="D8" s="6">
        <v>0.27664672942118762</v>
      </c>
      <c r="E8" s="6">
        <v>0.1797752808988764</v>
      </c>
      <c r="F8" s="23">
        <v>0.40010185185185176</v>
      </c>
      <c r="G8" s="23">
        <v>0.19084261199463762</v>
      </c>
      <c r="I8" s="9">
        <f t="shared" si="0"/>
        <v>4.2405898120472699E-2</v>
      </c>
      <c r="J8" s="9">
        <f t="shared" si="1"/>
        <v>2.8604272239837185E-2</v>
      </c>
      <c r="K8" s="9">
        <f t="shared" si="2"/>
        <v>0.11578474505230875</v>
      </c>
      <c r="L8" s="19">
        <f t="shared" si="3"/>
        <v>1.333478954800593E-2</v>
      </c>
      <c r="M8" s="19">
        <f t="shared" si="6"/>
        <v>7.8798415177925175E-3</v>
      </c>
      <c r="N8" s="19">
        <f t="shared" si="7"/>
        <v>4.1479548446838058E-2</v>
      </c>
      <c r="P8" s="19">
        <f t="shared" si="8"/>
        <v>-3.1604678198037308</v>
      </c>
      <c r="Q8" s="19">
        <f t="shared" si="9"/>
        <v>-3.5541991932969781</v>
      </c>
      <c r="R8" s="19">
        <f t="shared" si="10"/>
        <v>-2.1560224578206779</v>
      </c>
      <c r="S8" s="19">
        <f t="shared" si="11"/>
        <v>-4.3173789033995096</v>
      </c>
      <c r="T8" s="19">
        <f t="shared" si="12"/>
        <v>-4.8434474872698621</v>
      </c>
      <c r="U8" s="19">
        <f t="shared" si="13"/>
        <v>-3.1825547817254338</v>
      </c>
      <c r="W8" s="19">
        <f t="shared" si="14"/>
        <v>-0.13402247637962947</v>
      </c>
      <c r="X8" s="19">
        <f t="shared" si="15"/>
        <v>-0.10166528131967646</v>
      </c>
      <c r="Y8" s="19">
        <f t="shared" si="16"/>
        <v>-0.24963451060581929</v>
      </c>
      <c r="Z8" s="19">
        <f t="shared" si="17"/>
        <v>-5.7571339075833082E-2</v>
      </c>
      <c r="AA8" s="19">
        <f t="shared" si="18"/>
        <v>-3.8165598599436905E-2</v>
      </c>
      <c r="AB8" s="19">
        <f t="shared" si="19"/>
        <v>-0.13201093525329624</v>
      </c>
    </row>
    <row r="9" spans="1:28" x14ac:dyDescent="0.35">
      <c r="A9" s="12" t="s">
        <v>7</v>
      </c>
      <c r="B9" s="6">
        <v>6.5088423034391524E-2</v>
      </c>
      <c r="C9" s="6">
        <v>0.30996450779969098</v>
      </c>
      <c r="D9" s="6">
        <v>0.18513424100366629</v>
      </c>
      <c r="E9" s="23">
        <v>0.205264892485197</v>
      </c>
      <c r="F9" s="23">
        <v>3.0650850543323626E-2</v>
      </c>
      <c r="G9" s="23">
        <v>0.17448639459591866</v>
      </c>
      <c r="I9" s="9">
        <f t="shared" si="0"/>
        <v>1.1871382619246534E-2</v>
      </c>
      <c r="J9" s="9">
        <f t="shared" si="1"/>
        <v>3.3050349209005153E-2</v>
      </c>
      <c r="K9" s="9">
        <f t="shared" si="2"/>
        <v>7.7484092943773231E-2</v>
      </c>
      <c r="L9" s="19">
        <f t="shared" si="3"/>
        <v>1.5225475544793173E-2</v>
      </c>
      <c r="M9" s="19">
        <f t="shared" si="6"/>
        <v>6.0365590298833561E-4</v>
      </c>
      <c r="N9" s="19">
        <f t="shared" si="7"/>
        <v>3.7924532588973769E-2</v>
      </c>
      <c r="P9" s="19">
        <f t="shared" si="8"/>
        <v>-4.4336245970051307</v>
      </c>
      <c r="Q9" s="19">
        <f t="shared" si="9"/>
        <v>-3.4097231466584121</v>
      </c>
      <c r="R9" s="19">
        <f t="shared" si="10"/>
        <v>-2.5576826160283899</v>
      </c>
      <c r="S9" s="19">
        <f t="shared" si="11"/>
        <v>-4.1847852314047884</v>
      </c>
      <c r="T9" s="19">
        <f t="shared" si="12"/>
        <v>-7.4125062194076561</v>
      </c>
      <c r="U9" s="19">
        <f t="shared" si="13"/>
        <v>-3.2721570784385521</v>
      </c>
      <c r="W9" s="19">
        <f t="shared" si="14"/>
        <v>-5.2633253981150624E-2</v>
      </c>
      <c r="X9" s="19">
        <f t="shared" si="15"/>
        <v>-0.11269254070308841</v>
      </c>
      <c r="Y9" s="19">
        <f t="shared" si="16"/>
        <v>-0.19817971754101682</v>
      </c>
      <c r="Z9" s="19">
        <f t="shared" si="17"/>
        <v>-6.3715345200965251E-2</v>
      </c>
      <c r="AA9" s="19">
        <f t="shared" si="18"/>
        <v>-4.4746031352831828E-3</v>
      </c>
      <c r="AB9" s="19">
        <f t="shared" si="19"/>
        <v>-0.12409502775748407</v>
      </c>
    </row>
    <row r="10" spans="1:28" x14ac:dyDescent="0.35">
      <c r="A10" s="12" t="s">
        <v>8</v>
      </c>
      <c r="B10" s="6">
        <v>0.12118193425265705</v>
      </c>
      <c r="C10" s="6">
        <v>0.40177812260386592</v>
      </c>
      <c r="D10" s="6">
        <v>6.0099210491492902E-2</v>
      </c>
      <c r="E10" s="23">
        <v>0.20699434076907799</v>
      </c>
      <c r="F10" s="23">
        <v>0.68066114040013748</v>
      </c>
      <c r="G10" s="23">
        <v>0.21924353050762857</v>
      </c>
      <c r="I10" s="9">
        <f t="shared" si="0"/>
        <v>2.2102196381275682E-2</v>
      </c>
      <c r="J10" s="9">
        <f t="shared" si="1"/>
        <v>4.2840089502045549E-2</v>
      </c>
      <c r="K10" s="9">
        <f t="shared" si="2"/>
        <v>2.5153276813217974E-2</v>
      </c>
      <c r="L10" s="19">
        <f t="shared" si="3"/>
        <v>1.5353756968047827E-2</v>
      </c>
      <c r="M10" s="19">
        <f t="shared" si="6"/>
        <v>1.3405341387070068E-2</v>
      </c>
      <c r="N10" s="19">
        <f t="shared" si="7"/>
        <v>4.7652474205302373E-2</v>
      </c>
      <c r="P10" s="19">
        <f t="shared" si="8"/>
        <v>-3.8120782916285392</v>
      </c>
      <c r="Q10" s="19">
        <f t="shared" si="9"/>
        <v>-3.150280944188022</v>
      </c>
      <c r="R10" s="19">
        <f t="shared" si="10"/>
        <v>-3.6827671001394808</v>
      </c>
      <c r="S10" s="19">
        <f t="shared" si="11"/>
        <v>-4.1763950812774606</v>
      </c>
      <c r="T10" s="19">
        <f t="shared" si="12"/>
        <v>-4.3121020404741426</v>
      </c>
      <c r="U10" s="19">
        <f t="shared" si="13"/>
        <v>-3.0438207256695735</v>
      </c>
      <c r="W10" s="19">
        <f t="shared" si="14"/>
        <v>-8.4255303022371886E-2</v>
      </c>
      <c r="X10" s="19">
        <f t="shared" si="15"/>
        <v>-0.13495831760560342</v>
      </c>
      <c r="Y10" s="19">
        <f t="shared" si="16"/>
        <v>-9.2633660308420407E-2</v>
      </c>
      <c r="Z10" s="19">
        <f t="shared" si="17"/>
        <v>-6.4123355080484487E-2</v>
      </c>
      <c r="AA10" s="19">
        <f t="shared" si="18"/>
        <v>-5.7805199948437316E-2</v>
      </c>
      <c r="AB10" s="19">
        <f t="shared" si="19"/>
        <v>-0.1450455886155341</v>
      </c>
    </row>
    <row r="11" spans="1:28" x14ac:dyDescent="0.35">
      <c r="A11" s="12" t="s">
        <v>9</v>
      </c>
      <c r="B11" s="6">
        <v>0.21272619256593897</v>
      </c>
      <c r="C11" s="6">
        <v>0.25026398829709795</v>
      </c>
      <c r="D11" s="6">
        <v>9.6017870301887825E-2</v>
      </c>
      <c r="E11" s="6">
        <v>0.64489407591531933</v>
      </c>
      <c r="F11" s="23">
        <v>0.24230718465396622</v>
      </c>
      <c r="G11" s="24">
        <v>0.27057996932495887</v>
      </c>
      <c r="I11" s="9">
        <f t="shared" si="0"/>
        <v>3.8798820241065429E-2</v>
      </c>
      <c r="J11" s="9">
        <f t="shared" si="1"/>
        <v>2.6684707440771428E-2</v>
      </c>
      <c r="K11" s="9">
        <f t="shared" si="2"/>
        <v>4.0186286158632886E-2</v>
      </c>
      <c r="L11" s="19">
        <f t="shared" si="3"/>
        <v>4.7834867730918898E-2</v>
      </c>
      <c r="M11" s="19">
        <f t="shared" si="6"/>
        <v>4.7721404058952603E-3</v>
      </c>
      <c r="N11" s="19">
        <f t="shared" si="7"/>
        <v>5.8810424092675652E-2</v>
      </c>
      <c r="P11" s="19">
        <f t="shared" si="8"/>
        <v>-3.2493654389732933</v>
      </c>
      <c r="Q11" s="19">
        <f t="shared" si="9"/>
        <v>-3.6236646326900384</v>
      </c>
      <c r="R11" s="19">
        <f t="shared" si="10"/>
        <v>-3.2142294818912771</v>
      </c>
      <c r="S11" s="19">
        <f t="shared" si="11"/>
        <v>-3.0400004549667545</v>
      </c>
      <c r="T11" s="19">
        <f t="shared" si="12"/>
        <v>-5.3449603523177727</v>
      </c>
      <c r="U11" s="19">
        <f t="shared" si="13"/>
        <v>-2.8334361593022033</v>
      </c>
      <c r="W11" s="19">
        <f t="shared" si="14"/>
        <v>-0.12607154556425545</v>
      </c>
      <c r="X11" s="19">
        <f t="shared" si="15"/>
        <v>-9.6696430586804133E-2</v>
      </c>
      <c r="Y11" s="19">
        <f t="shared" si="16"/>
        <v>-0.12916794573879717</v>
      </c>
      <c r="Z11" s="19">
        <f t="shared" si="17"/>
        <v>-0.14541801966526796</v>
      </c>
      <c r="AA11" s="19">
        <f t="shared" si="18"/>
        <v>-2.5506901265203809E-2</v>
      </c>
      <c r="AB11" s="19">
        <f t="shared" si="19"/>
        <v>-0.16663558216808466</v>
      </c>
    </row>
    <row r="12" spans="1:28" x14ac:dyDescent="0.35">
      <c r="A12" s="12" t="s">
        <v>10</v>
      </c>
      <c r="B12" s="6">
        <v>0.19533250662195373</v>
      </c>
      <c r="C12" s="6">
        <v>0.32375105086213413</v>
      </c>
      <c r="D12" s="23">
        <v>4.6486326906119996E-3</v>
      </c>
      <c r="E12" s="6">
        <v>1.869533740617022</v>
      </c>
      <c r="F12" s="23">
        <v>0.81478841836912264</v>
      </c>
      <c r="G12" s="24">
        <v>4.0581598839184293E-3</v>
      </c>
      <c r="I12" s="9">
        <f t="shared" si="0"/>
        <v>3.5626411210799708E-2</v>
      </c>
      <c r="J12" s="9">
        <f t="shared" si="1"/>
        <v>3.4520356423163978E-2</v>
      </c>
      <c r="K12" s="9">
        <f t="shared" si="2"/>
        <v>1.9455887009778474E-3</v>
      </c>
      <c r="L12" s="19">
        <f t="shared" si="3"/>
        <v>0.13867222934863516</v>
      </c>
      <c r="M12" s="19">
        <f t="shared" si="6"/>
        <v>1.6046922996144582E-2</v>
      </c>
      <c r="N12" s="19">
        <f t="shared" si="7"/>
        <v>8.8203906743185344E-4</v>
      </c>
      <c r="P12" s="19">
        <f t="shared" si="8"/>
        <v>-3.3346680282431653</v>
      </c>
      <c r="Q12" s="19">
        <f t="shared" si="9"/>
        <v>-3.3662060876995885</v>
      </c>
      <c r="R12" s="19">
        <f t="shared" si="10"/>
        <v>-6.2421906736836688</v>
      </c>
      <c r="S12" s="19">
        <f t="shared" si="11"/>
        <v>-1.9756421926986234</v>
      </c>
      <c r="T12" s="19">
        <f t="shared" si="12"/>
        <v>-4.1322381614213723</v>
      </c>
      <c r="U12" s="19">
        <f t="shared" si="13"/>
        <v>-7.0332742087980158</v>
      </c>
      <c r="W12" s="19">
        <f t="shared" si="14"/>
        <v>-0.11880225442569767</v>
      </c>
      <c r="X12" s="19">
        <f t="shared" si="15"/>
        <v>-0.11620263394121418</v>
      </c>
      <c r="Y12" s="19">
        <f t="shared" si="16"/>
        <v>-1.2144735644068243E-2</v>
      </c>
      <c r="Z12" s="19">
        <f t="shared" si="17"/>
        <v>-0.27396670725674394</v>
      </c>
      <c r="AA12" s="19">
        <f t="shared" si="18"/>
        <v>-6.6309707578058832E-2</v>
      </c>
      <c r="AB12" s="19">
        <f t="shared" si="19"/>
        <v>-6.2036226241207089E-3</v>
      </c>
    </row>
    <row r="13" spans="1:28" x14ac:dyDescent="0.35">
      <c r="A13" s="12" t="s">
        <v>11</v>
      </c>
      <c r="B13" s="6">
        <v>3.4862541442936324E-3</v>
      </c>
      <c r="C13" s="6">
        <v>0.2788218559602697</v>
      </c>
      <c r="D13" s="6">
        <v>3.5273207917421244E-2</v>
      </c>
      <c r="E13" s="6">
        <v>0.45569565128289208</v>
      </c>
      <c r="F13" s="23">
        <v>0.3175997991463721</v>
      </c>
      <c r="G13" s="3">
        <v>0.32987575036150518</v>
      </c>
      <c r="I13" s="9">
        <f t="shared" si="0"/>
        <v>6.3585281261117172E-4</v>
      </c>
      <c r="J13" s="9">
        <f t="shared" si="1"/>
        <v>2.972972541922439E-2</v>
      </c>
      <c r="K13" s="9">
        <f t="shared" si="2"/>
        <v>1.4762868856033933E-2</v>
      </c>
      <c r="L13" s="19">
        <f t="shared" si="3"/>
        <v>3.3801118693381184E-2</v>
      </c>
      <c r="M13" s="19">
        <f t="shared" si="6"/>
        <v>6.2549975006934346E-3</v>
      </c>
      <c r="N13" s="19">
        <f t="shared" si="7"/>
        <v>7.1698333121439278E-2</v>
      </c>
      <c r="P13" s="19">
        <f t="shared" si="8"/>
        <v>-7.3605434481194401</v>
      </c>
      <c r="Q13" s="19">
        <f t="shared" si="9"/>
        <v>-3.5156078778296354</v>
      </c>
      <c r="R13" s="19">
        <f t="shared" si="10"/>
        <v>-4.2156401117566489</v>
      </c>
      <c r="S13" s="19">
        <f t="shared" si="11"/>
        <v>-3.3872613796035589</v>
      </c>
      <c r="T13" s="19">
        <f t="shared" si="12"/>
        <v>-5.0743745346327378</v>
      </c>
      <c r="U13" s="19">
        <f t="shared" si="13"/>
        <v>-2.6352877796044116</v>
      </c>
      <c r="W13" s="19">
        <f t="shared" si="14"/>
        <v>-4.680222253833478E-3</v>
      </c>
      <c r="X13" s="19">
        <f t="shared" si="15"/>
        <v>-0.10451805688953722</v>
      </c>
      <c r="Y13" s="19">
        <f t="shared" si="16"/>
        <v>-6.2234942114099641E-2</v>
      </c>
      <c r="Z13" s="19">
        <f t="shared" si="17"/>
        <v>-0.114493223937486</v>
      </c>
      <c r="AA13" s="19">
        <f t="shared" si="18"/>
        <v>-3.1740200031710186E-2</v>
      </c>
      <c r="AB13" s="19">
        <f t="shared" si="19"/>
        <v>-0.18894574109293516</v>
      </c>
    </row>
    <row r="14" spans="1:28" x14ac:dyDescent="0.35">
      <c r="A14" s="12" t="s">
        <v>12</v>
      </c>
      <c r="B14" s="6">
        <v>0.2931347126649948</v>
      </c>
      <c r="C14" s="6">
        <v>0.36380413324042099</v>
      </c>
      <c r="D14" s="6">
        <v>8.9124065807973815E-2</v>
      </c>
      <c r="E14" s="23">
        <v>3.0035707060008202E-2</v>
      </c>
      <c r="F14" s="3">
        <v>0.4061862663151804</v>
      </c>
      <c r="G14" s="25">
        <v>0.18847549793246299</v>
      </c>
      <c r="I14" s="9">
        <f t="shared" si="0"/>
        <v>5.3464413036867144E-2</v>
      </c>
      <c r="J14" s="9">
        <f t="shared" si="1"/>
        <v>3.8791065895342945E-2</v>
      </c>
      <c r="K14" s="9">
        <f t="shared" si="2"/>
        <v>3.7301027412077969E-2</v>
      </c>
      <c r="L14" s="19">
        <f t="shared" si="3"/>
        <v>2.227891568674882E-3</v>
      </c>
      <c r="M14" s="19">
        <f t="shared" si="6"/>
        <v>7.9996715597622989E-3</v>
      </c>
      <c r="N14" s="19">
        <f t="shared" si="7"/>
        <v>4.0965057362300175E-2</v>
      </c>
      <c r="P14" s="19">
        <f t="shared" si="8"/>
        <v>-2.9287390232894595</v>
      </c>
      <c r="Q14" s="19">
        <f t="shared" si="9"/>
        <v>-3.2495653192962175</v>
      </c>
      <c r="R14" s="19">
        <f t="shared" si="10"/>
        <v>-3.2887344081519805</v>
      </c>
      <c r="S14" s="19">
        <f t="shared" si="11"/>
        <v>-6.1066996256620492</v>
      </c>
      <c r="T14" s="19">
        <f t="shared" si="12"/>
        <v>-4.8283547931747943</v>
      </c>
      <c r="U14" s="19">
        <f t="shared" si="13"/>
        <v>-3.1950358351134898</v>
      </c>
      <c r="W14" s="19">
        <f t="shared" si="14"/>
        <v>-0.15658331281833851</v>
      </c>
      <c r="X14" s="19">
        <f t="shared" si="15"/>
        <v>-0.12605410243204071</v>
      </c>
      <c r="Y14" s="19">
        <f t="shared" si="16"/>
        <v>-0.12267317230952104</v>
      </c>
      <c r="Z14" s="19">
        <f t="shared" si="17"/>
        <v>-1.3605064608442538E-2</v>
      </c>
      <c r="AA14" s="19">
        <f t="shared" si="18"/>
        <v>-3.8625252519402381E-2</v>
      </c>
      <c r="AB14" s="19">
        <f t="shared" si="19"/>
        <v>-0.13088482626002876</v>
      </c>
    </row>
    <row r="15" spans="1:28" x14ac:dyDescent="0.35">
      <c r="A15" s="12" t="s">
        <v>13</v>
      </c>
      <c r="B15" s="6">
        <v>0.14451112876427666</v>
      </c>
      <c r="C15" s="6">
        <v>0.24636117876593605</v>
      </c>
      <c r="D15" s="6">
        <v>0.10720936066556559</v>
      </c>
      <c r="E15" s="6">
        <v>0.12857018497145523</v>
      </c>
      <c r="F15" s="23">
        <v>0.45261185490330696</v>
      </c>
      <c r="G15" s="3">
        <v>0.20675025039651129</v>
      </c>
      <c r="I15" s="9">
        <f t="shared" si="0"/>
        <v>2.6357174168952724E-2</v>
      </c>
      <c r="J15" s="9">
        <f t="shared" si="1"/>
        <v>2.6268565544988663E-2</v>
      </c>
      <c r="K15" s="9">
        <f t="shared" si="2"/>
        <v>4.4870252100413358E-2</v>
      </c>
      <c r="L15" s="19">
        <f t="shared" si="3"/>
        <v>9.5366634955054361E-3</v>
      </c>
      <c r="M15" s="19">
        <f t="shared" si="6"/>
        <v>8.9140044446301518E-3</v>
      </c>
      <c r="N15" s="19">
        <f t="shared" si="7"/>
        <v>4.4937065878971304E-2</v>
      </c>
      <c r="P15" s="19">
        <f t="shared" si="8"/>
        <v>-3.6360147765756281</v>
      </c>
      <c r="Q15" s="19">
        <f t="shared" si="9"/>
        <v>-3.6393822810774741</v>
      </c>
      <c r="R15" s="19">
        <f t="shared" si="10"/>
        <v>-3.1039802405475068</v>
      </c>
      <c r="S15" s="19">
        <f t="shared" si="11"/>
        <v>-4.6526115931113061</v>
      </c>
      <c r="T15" s="19">
        <f t="shared" si="12"/>
        <v>-4.7201317058455849</v>
      </c>
      <c r="U15" s="19">
        <f t="shared" si="13"/>
        <v>-3.1024923040989387</v>
      </c>
      <c r="W15" s="19">
        <f t="shared" si="14"/>
        <v>-9.5835074747089549E-2</v>
      </c>
      <c r="X15" s="19">
        <f t="shared" si="15"/>
        <v>-9.5601351993753983E-2</v>
      </c>
      <c r="Y15" s="19">
        <f t="shared" si="16"/>
        <v>-0.13927637590806832</v>
      </c>
      <c r="Z15" s="19">
        <f t="shared" si="17"/>
        <v>-4.4370391138789982E-2</v>
      </c>
      <c r="AA15" s="19">
        <f t="shared" si="18"/>
        <v>-4.2075275005147246E-2</v>
      </c>
      <c r="AB15" s="19">
        <f t="shared" si="19"/>
        <v>-0.13941690105829549</v>
      </c>
    </row>
    <row r="16" spans="1:28" x14ac:dyDescent="0.35">
      <c r="A16" s="12" t="s">
        <v>14</v>
      </c>
      <c r="B16" s="6">
        <v>0.10433820645235288</v>
      </c>
      <c r="C16" s="6">
        <v>0.39285296103899608</v>
      </c>
      <c r="D16" s="6">
        <v>0.24536806351661047</v>
      </c>
      <c r="E16" s="6">
        <v>0.29692692678933597</v>
      </c>
      <c r="F16" s="23">
        <v>0.72505866223884041</v>
      </c>
      <c r="G16" s="25">
        <v>0.23636574834247823</v>
      </c>
      <c r="I16" s="9">
        <f t="shared" si="0"/>
        <v>1.9030093415342765E-2</v>
      </c>
      <c r="J16" s="9">
        <f t="shared" si="1"/>
        <v>4.188843310577077E-2</v>
      </c>
      <c r="K16" s="9">
        <f t="shared" si="2"/>
        <v>0.1026937088238485</v>
      </c>
      <c r="L16" s="19">
        <f t="shared" si="3"/>
        <v>2.2024485569287773E-2</v>
      </c>
      <c r="M16" s="19">
        <f t="shared" si="6"/>
        <v>1.4279732330907166E-2</v>
      </c>
      <c r="N16" s="19">
        <f t="shared" si="7"/>
        <v>5.1373979883593532E-2</v>
      </c>
      <c r="P16" s="19">
        <f t="shared" si="8"/>
        <v>-3.9617336888399493</v>
      </c>
      <c r="Q16" s="19">
        <f t="shared" si="9"/>
        <v>-3.1727455496936345</v>
      </c>
      <c r="R16" s="19">
        <f t="shared" si="10"/>
        <v>-2.2760044217248514</v>
      </c>
      <c r="S16" s="19">
        <f t="shared" si="11"/>
        <v>-3.8156004641051839</v>
      </c>
      <c r="T16" s="19">
        <f t="shared" si="12"/>
        <v>-4.2489140665806078</v>
      </c>
      <c r="U16" s="19">
        <f t="shared" si="13"/>
        <v>-2.9686234626432948</v>
      </c>
      <c r="W16" s="19">
        <f t="shared" si="14"/>
        <v>-7.5392162185334718E-2</v>
      </c>
      <c r="X16" s="19">
        <f t="shared" si="15"/>
        <v>-0.13290133971997373</v>
      </c>
      <c r="Y16" s="19">
        <f t="shared" si="16"/>
        <v>-0.23373133536640356</v>
      </c>
      <c r="Z16" s="19">
        <f t="shared" si="17"/>
        <v>-8.4036637359852354E-2</v>
      </c>
      <c r="AA16" s="19">
        <f t="shared" si="18"/>
        <v>-6.0673355567797349E-2</v>
      </c>
      <c r="AB16" s="19">
        <f t="shared" si="19"/>
        <v>-0.1525100020518004</v>
      </c>
    </row>
    <row r="17" spans="1:28" x14ac:dyDescent="0.35">
      <c r="A17" s="12" t="s">
        <v>15</v>
      </c>
      <c r="B17" s="6">
        <v>0.11667212996636737</v>
      </c>
      <c r="C17" s="6">
        <v>0.30849767462116234</v>
      </c>
      <c r="D17" s="6">
        <v>0.14162938176692644</v>
      </c>
      <c r="E17" s="6">
        <v>0.39408503911142123</v>
      </c>
      <c r="F17" s="23">
        <v>0.15533318253016415</v>
      </c>
      <c r="G17" s="3">
        <v>0.15834715988215534</v>
      </c>
      <c r="I17" s="9">
        <f t="shared" si="0"/>
        <v>2.1279659749958397E-2</v>
      </c>
      <c r="J17" s="9">
        <f t="shared" si="1"/>
        <v>3.2893946306215213E-2</v>
      </c>
      <c r="K17" s="9">
        <f t="shared" si="2"/>
        <v>5.9276037327856315E-2</v>
      </c>
      <c r="L17" s="19">
        <f t="shared" si="3"/>
        <v>2.9231165899412215E-2</v>
      </c>
      <c r="M17" s="19">
        <f t="shared" si="6"/>
        <v>3.0592231831140073E-3</v>
      </c>
      <c r="N17" s="19">
        <f t="shared" si="7"/>
        <v>3.4416677811638992E-2</v>
      </c>
      <c r="P17" s="19">
        <f t="shared" si="8"/>
        <v>-3.8500036038302063</v>
      </c>
      <c r="Q17" s="19">
        <f t="shared" si="9"/>
        <v>-3.4144666409920137</v>
      </c>
      <c r="R17" s="19">
        <f t="shared" si="10"/>
        <v>-2.8255501469247268</v>
      </c>
      <c r="S17" s="19">
        <f t="shared" si="11"/>
        <v>-3.532519813572268</v>
      </c>
      <c r="T17" s="19">
        <f t="shared" si="12"/>
        <v>-5.7895942569736389</v>
      </c>
      <c r="U17" s="19">
        <f t="shared" si="13"/>
        <v>-3.3692140119842953</v>
      </c>
      <c r="W17" s="19">
        <f t="shared" si="14"/>
        <v>-8.1926766725620409E-2</v>
      </c>
      <c r="X17" s="19">
        <f t="shared" si="15"/>
        <v>-0.11231528235315431</v>
      </c>
      <c r="Y17" s="19">
        <f t="shared" si="16"/>
        <v>-0.16748741598083999</v>
      </c>
      <c r="Z17" s="19">
        <f t="shared" si="17"/>
        <v>-0.10325967271349168</v>
      </c>
      <c r="AA17" s="19">
        <f t="shared" si="18"/>
        <v>-1.771166097175747E-2</v>
      </c>
      <c r="AB17" s="19">
        <f t="shared" si="19"/>
        <v>-0.11595715312892309</v>
      </c>
    </row>
    <row r="18" spans="1:28" x14ac:dyDescent="0.35">
      <c r="A18" s="12" t="s">
        <v>16</v>
      </c>
      <c r="B18" s="6">
        <v>0.14168027725177215</v>
      </c>
      <c r="C18" s="6">
        <v>0.41651589971784053</v>
      </c>
      <c r="D18" s="6">
        <v>0.18242162840524498</v>
      </c>
      <c r="E18" s="6">
        <v>0.34102172662507191</v>
      </c>
      <c r="F18" s="3">
        <v>0.89984383937245194</v>
      </c>
      <c r="G18" s="3">
        <v>0.24041543253429395</v>
      </c>
      <c r="I18" s="9">
        <f t="shared" si="0"/>
        <v>2.5840859287188621E-2</v>
      </c>
      <c r="J18" s="9">
        <f t="shared" si="1"/>
        <v>4.4411523224051286E-2</v>
      </c>
      <c r="K18" s="9">
        <f t="shared" si="2"/>
        <v>7.634878525807956E-2</v>
      </c>
      <c r="L18" s="19">
        <f t="shared" si="3"/>
        <v>2.529520706687638E-2</v>
      </c>
      <c r="M18" s="19">
        <f t="shared" si="6"/>
        <v>1.7722054552355232E-2</v>
      </c>
      <c r="N18" s="19">
        <f t="shared" si="7"/>
        <v>5.2254176763489174E-2</v>
      </c>
      <c r="P18" s="19">
        <f t="shared" si="8"/>
        <v>-3.6557983464724764</v>
      </c>
      <c r="Q18" s="19">
        <f t="shared" si="9"/>
        <v>-3.1142563111433534</v>
      </c>
      <c r="R18" s="19">
        <f t="shared" si="10"/>
        <v>-2.5724431576198392</v>
      </c>
      <c r="S18" s="19">
        <f t="shared" si="11"/>
        <v>-3.6771403451924241</v>
      </c>
      <c r="T18" s="19">
        <f t="shared" si="12"/>
        <v>-4.0329453951338419</v>
      </c>
      <c r="U18" s="19">
        <f t="shared" si="13"/>
        <v>-2.9516354532748839</v>
      </c>
      <c r="W18" s="19">
        <f t="shared" si="14"/>
        <v>-9.4468970653532089E-2</v>
      </c>
      <c r="X18" s="19">
        <f t="shared" si="15"/>
        <v>-0.13830886648799132</v>
      </c>
      <c r="Y18" s="19">
        <f t="shared" si="16"/>
        <v>-0.19640291022973322</v>
      </c>
      <c r="Z18" s="19">
        <f t="shared" si="17"/>
        <v>-9.3014026445607662E-2</v>
      </c>
      <c r="AA18" s="19">
        <f t="shared" si="18"/>
        <v>-7.1472078299231773E-2</v>
      </c>
      <c r="AB18" s="19">
        <f t="shared" si="19"/>
        <v>-0.15423528071680728</v>
      </c>
    </row>
    <row r="19" spans="1:28" x14ac:dyDescent="0.35">
      <c r="A19" s="12" t="s">
        <v>17</v>
      </c>
      <c r="B19" s="6">
        <v>0.35512897675486932</v>
      </c>
      <c r="C19" s="6">
        <v>0.36798640070645983</v>
      </c>
      <c r="D19" s="6">
        <v>4.2739392757140462E-2</v>
      </c>
      <c r="E19" s="23">
        <v>0.16189380291370301</v>
      </c>
      <c r="F19" s="3">
        <v>1.2694973347309686</v>
      </c>
      <c r="G19" s="24">
        <v>5.4974863268271501E-2</v>
      </c>
      <c r="I19" s="9">
        <f t="shared" si="0"/>
        <v>6.4771456515561501E-2</v>
      </c>
      <c r="J19" s="9">
        <f t="shared" si="1"/>
        <v>3.9237005339246532E-2</v>
      </c>
      <c r="K19" s="9">
        <f t="shared" si="2"/>
        <v>1.7887685512963096E-2</v>
      </c>
      <c r="L19" s="19">
        <f t="shared" si="3"/>
        <v>1.200843508732947E-2</v>
      </c>
      <c r="M19" s="19">
        <f t="shared" si="6"/>
        <v>2.5002228204242524E-2</v>
      </c>
      <c r="N19" s="19">
        <f t="shared" si="7"/>
        <v>1.1948759663584146E-2</v>
      </c>
      <c r="P19" s="19">
        <f t="shared" si="8"/>
        <v>-2.7368902585372719</v>
      </c>
      <c r="Q19" s="19">
        <f t="shared" si="9"/>
        <v>-3.2381349637301926</v>
      </c>
      <c r="R19" s="19">
        <f t="shared" si="10"/>
        <v>-4.0236427630582758</v>
      </c>
      <c r="S19" s="19">
        <f t="shared" si="11"/>
        <v>-4.422145952185339</v>
      </c>
      <c r="T19" s="19">
        <f t="shared" si="12"/>
        <v>-3.6887903299159146</v>
      </c>
      <c r="U19" s="19">
        <f t="shared" si="13"/>
        <v>-4.4271277998339018</v>
      </c>
      <c r="W19" s="19">
        <f t="shared" si="14"/>
        <v>-0.17727236836871077</v>
      </c>
      <c r="X19" s="19">
        <f t="shared" si="15"/>
        <v>-0.12705471886108244</v>
      </c>
      <c r="Y19" s="19">
        <f t="shared" si="16"/>
        <v>-7.1973656362096322E-2</v>
      </c>
      <c r="Z19" s="19">
        <f t="shared" si="17"/>
        <v>-5.3103052613514411E-2</v>
      </c>
      <c r="AA19" s="19">
        <f t="shared" si="18"/>
        <v>-9.2227977626160765E-2</v>
      </c>
      <c r="AB19" s="19">
        <f t="shared" si="19"/>
        <v>-5.289868608018735E-2</v>
      </c>
    </row>
    <row r="20" spans="1:28" x14ac:dyDescent="0.35">
      <c r="A20" s="12" t="s">
        <v>18</v>
      </c>
      <c r="B20" s="23">
        <v>5.6933177424308597E-2</v>
      </c>
      <c r="C20" s="6">
        <v>0.68424919188117617</v>
      </c>
      <c r="D20" s="6">
        <v>1.9384896457558726E-2</v>
      </c>
      <c r="E20" s="6">
        <v>0.12250540157516898</v>
      </c>
      <c r="F20" s="3">
        <v>0.25629943253653226</v>
      </c>
      <c r="G20" s="3">
        <v>9.3062209813647268E-2</v>
      </c>
      <c r="I20" s="9">
        <f t="shared" si="0"/>
        <v>1.038395925764396E-2</v>
      </c>
      <c r="J20" s="9">
        <f t="shared" si="1"/>
        <v>7.2958916806909954E-2</v>
      </c>
      <c r="K20" s="9">
        <f t="shared" si="2"/>
        <v>8.11314595657729E-3</v>
      </c>
      <c r="L20" s="19">
        <f t="shared" si="3"/>
        <v>9.0868096010247555E-3</v>
      </c>
      <c r="M20" s="19">
        <f t="shared" si="6"/>
        <v>5.0477119766889735E-3</v>
      </c>
      <c r="N20" s="19">
        <f t="shared" si="7"/>
        <v>2.0227025820855227E-2</v>
      </c>
      <c r="P20" s="19">
        <f t="shared" si="8"/>
        <v>-4.5674930425985973</v>
      </c>
      <c r="Q20" s="19">
        <f t="shared" si="9"/>
        <v>-2.617858779722789</v>
      </c>
      <c r="R20" s="19">
        <f t="shared" si="10"/>
        <v>-4.8142695752740785</v>
      </c>
      <c r="S20" s="19">
        <f t="shared" si="11"/>
        <v>-4.700931411385465</v>
      </c>
      <c r="T20" s="19">
        <f t="shared" si="12"/>
        <v>-5.2888202122868462</v>
      </c>
      <c r="U20" s="19">
        <f t="shared" si="13"/>
        <v>-3.9007356568581186</v>
      </c>
      <c r="W20" s="19">
        <f t="shared" si="14"/>
        <v>-4.7428661663916086E-2</v>
      </c>
      <c r="X20" s="19">
        <f t="shared" si="15"/>
        <v>-0.19099614092203376</v>
      </c>
      <c r="Y20" s="19">
        <f t="shared" si="16"/>
        <v>-3.9058871738507958E-2</v>
      </c>
      <c r="Z20" s="19">
        <f t="shared" si="17"/>
        <v>-4.2716468682736299E-2</v>
      </c>
      <c r="AA20" s="19">
        <f t="shared" si="18"/>
        <v>-2.6696441128115034E-2</v>
      </c>
      <c r="AB20" s="19">
        <f t="shared" si="19"/>
        <v>-7.8900280851599836E-2</v>
      </c>
    </row>
    <row r="21" spans="1:28" x14ac:dyDescent="0.35">
      <c r="A21" s="12" t="s">
        <v>19</v>
      </c>
      <c r="B21" s="6">
        <v>0.42534915719384148</v>
      </c>
      <c r="C21" s="6">
        <v>0.68137960150649912</v>
      </c>
      <c r="D21" s="23">
        <v>9.1876082637247E-3</v>
      </c>
      <c r="E21" s="6">
        <v>1.1785044019105213</v>
      </c>
      <c r="F21" s="3">
        <v>7.1123950999769834</v>
      </c>
      <c r="G21" s="24">
        <v>5.8810326913323101E-2</v>
      </c>
      <c r="I21" s="9">
        <f t="shared" si="0"/>
        <v>7.757881288895381E-2</v>
      </c>
      <c r="J21" s="9">
        <f t="shared" si="1"/>
        <v>7.2652943182242052E-2</v>
      </c>
      <c r="K21" s="9">
        <f t="shared" si="2"/>
        <v>3.8452826920511466E-3</v>
      </c>
      <c r="L21" s="19">
        <f t="shared" si="3"/>
        <v>8.7415289256119411E-2</v>
      </c>
      <c r="M21" s="19">
        <f t="shared" si="6"/>
        <v>0.14007569807623552</v>
      </c>
      <c r="N21" s="19">
        <f t="shared" si="7"/>
        <v>1.2782395812336261E-2</v>
      </c>
      <c r="P21" s="19">
        <f t="shared" si="8"/>
        <v>-2.5564609188539036</v>
      </c>
      <c r="Q21" s="19">
        <f t="shared" si="9"/>
        <v>-2.6220613779868107</v>
      </c>
      <c r="R21" s="19">
        <f t="shared" si="10"/>
        <v>-5.560908156737244</v>
      </c>
      <c r="S21" s="19">
        <f t="shared" si="11"/>
        <v>-2.4370850773393218</v>
      </c>
      <c r="T21" s="19">
        <f t="shared" si="12"/>
        <v>-1.9655723019541615</v>
      </c>
      <c r="U21" s="19">
        <f t="shared" si="13"/>
        <v>-4.3596863818482463</v>
      </c>
      <c r="W21" s="19">
        <f t="shared" si="14"/>
        <v>-0.19832720328168993</v>
      </c>
      <c r="X21" s="19">
        <f t="shared" si="15"/>
        <v>-0.19050047631522707</v>
      </c>
      <c r="Y21" s="19">
        <f t="shared" si="16"/>
        <v>-2.1383263887187771E-2</v>
      </c>
      <c r="Z21" s="19">
        <f t="shared" si="17"/>
        <v>-0.21303849697738897</v>
      </c>
      <c r="AA21" s="19">
        <f t="shared" si="18"/>
        <v>-0.27532891231554235</v>
      </c>
      <c r="AB21" s="19">
        <f t="shared" si="19"/>
        <v>-5.5727236950436451E-2</v>
      </c>
    </row>
    <row r="22" spans="1:28" x14ac:dyDescent="0.35">
      <c r="A22" s="12" t="s">
        <v>20</v>
      </c>
      <c r="B22" s="6">
        <v>3.4761306581229293E-2</v>
      </c>
      <c r="C22" s="6">
        <v>0.47204472156972321</v>
      </c>
      <c r="D22" s="6">
        <v>8.9277341222401843E-2</v>
      </c>
      <c r="E22" s="23">
        <v>0.51591800156827605</v>
      </c>
      <c r="F22" s="3">
        <v>2.9290134814170541</v>
      </c>
      <c r="G22" s="3">
        <v>0.14386397735433676</v>
      </c>
      <c r="I22" s="9">
        <f t="shared" si="0"/>
        <v>6.3400640472217476E-3</v>
      </c>
      <c r="J22" s="9">
        <f t="shared" si="1"/>
        <v>5.0332352568020419E-2</v>
      </c>
      <c r="K22" s="9">
        <f t="shared" si="2"/>
        <v>3.7365177654589299E-2</v>
      </c>
      <c r="L22" s="19">
        <f t="shared" si="3"/>
        <v>3.8268097485607951E-2</v>
      </c>
      <c r="M22" s="19">
        <f t="shared" si="6"/>
        <v>5.7685716599957512E-2</v>
      </c>
      <c r="N22" s="19">
        <f t="shared" si="7"/>
        <v>3.1268765167559644E-2</v>
      </c>
      <c r="P22" s="19">
        <f t="shared" si="8"/>
        <v>-5.0608664084985788</v>
      </c>
      <c r="Q22" s="19">
        <f t="shared" si="9"/>
        <v>-2.9891072164287333</v>
      </c>
      <c r="R22" s="19">
        <f t="shared" si="10"/>
        <v>-3.2870160870390119</v>
      </c>
      <c r="S22" s="19">
        <f t="shared" si="11"/>
        <v>-3.2631386937249132</v>
      </c>
      <c r="T22" s="19">
        <f t="shared" si="12"/>
        <v>-2.8527456820405797</v>
      </c>
      <c r="U22" s="19">
        <f t="shared" si="13"/>
        <v>-3.4651355976570106</v>
      </c>
      <c r="W22" s="19">
        <f t="shared" si="14"/>
        <v>-3.208621716431409E-2</v>
      </c>
      <c r="X22" s="19">
        <f t="shared" si="15"/>
        <v>-0.15044879828090513</v>
      </c>
      <c r="Y22" s="19">
        <f t="shared" si="16"/>
        <v>-0.12281994004570564</v>
      </c>
      <c r="Z22" s="19">
        <f t="shared" si="17"/>
        <v>-0.12487410964052437</v>
      </c>
      <c r="AA22" s="19">
        <f t="shared" si="18"/>
        <v>-0.16456267894594537</v>
      </c>
      <c r="AB22" s="19">
        <f t="shared" si="19"/>
        <v>-0.10835051127688851</v>
      </c>
    </row>
    <row r="23" spans="1:28" x14ac:dyDescent="0.35">
      <c r="A23" s="12" t="s">
        <v>21</v>
      </c>
      <c r="B23" s="6">
        <v>0.31584187096587862</v>
      </c>
      <c r="C23" s="6">
        <v>0.21425433854472406</v>
      </c>
      <c r="D23" s="6">
        <v>9.3401669419494529E-2</v>
      </c>
      <c r="E23" s="6">
        <v>1.7957529650544686</v>
      </c>
      <c r="F23" s="3">
        <v>16.573892048853171</v>
      </c>
      <c r="G23" s="24">
        <v>0.19292767901594701</v>
      </c>
      <c r="I23" s="9">
        <f t="shared" si="0"/>
        <v>5.7605938546605777E-2</v>
      </c>
      <c r="J23" s="9">
        <f t="shared" si="1"/>
        <v>2.284513397586678E-2</v>
      </c>
      <c r="K23" s="9">
        <f t="shared" si="2"/>
        <v>3.9091329595049767E-2</v>
      </c>
      <c r="L23" s="19">
        <f t="shared" si="3"/>
        <v>0.13319955752247498</v>
      </c>
      <c r="M23" s="19">
        <f t="shared" si="6"/>
        <v>0.32641599151188749</v>
      </c>
      <c r="N23" s="19">
        <f t="shared" si="7"/>
        <v>4.1932736744888274E-2</v>
      </c>
      <c r="P23" s="19">
        <f t="shared" si="8"/>
        <v>-2.8541296168272456</v>
      </c>
      <c r="Q23" s="19">
        <f t="shared" si="9"/>
        <v>-3.7790171394243797</v>
      </c>
      <c r="R23" s="19">
        <f t="shared" si="10"/>
        <v>-3.2418545860680879</v>
      </c>
      <c r="S23" s="19">
        <f t="shared" si="11"/>
        <v>-2.0159068427847067</v>
      </c>
      <c r="T23" s="19">
        <f t="shared" si="12"/>
        <v>-1.1195826634897359</v>
      </c>
      <c r="U23" s="19">
        <f t="shared" si="13"/>
        <v>-3.1716884505545493</v>
      </c>
      <c r="W23" s="19">
        <f t="shared" si="14"/>
        <v>-0.1644148153109978</v>
      </c>
      <c r="X23" s="19">
        <f t="shared" si="15"/>
        <v>-8.6332152847246782E-2</v>
      </c>
      <c r="Y23" s="19">
        <f t="shared" si="16"/>
        <v>-0.12672840612321126</v>
      </c>
      <c r="Z23" s="19">
        <f t="shared" si="17"/>
        <v>-0.26851789946545246</v>
      </c>
      <c r="AA23" s="19">
        <f t="shared" si="18"/>
        <v>-0.36544968518252202</v>
      </c>
      <c r="AB23" s="19">
        <f t="shared" si="19"/>
        <v>-0.13299757683390651</v>
      </c>
    </row>
    <row r="24" spans="1:28" x14ac:dyDescent="0.35">
      <c r="A24" s="12" t="s">
        <v>22</v>
      </c>
      <c r="B24" s="6">
        <v>1.0000000000000001E-5</v>
      </c>
      <c r="C24" s="6">
        <v>0.36110584171810944</v>
      </c>
      <c r="D24" s="6">
        <v>0.11339079426249865</v>
      </c>
      <c r="E24" s="6">
        <v>0.793492972410203</v>
      </c>
      <c r="F24" s="3">
        <v>3.3773528316716992</v>
      </c>
      <c r="G24" s="24">
        <v>0.16205395365203501</v>
      </c>
      <c r="I24" s="9">
        <f t="shared" si="0"/>
        <v>1.8238854262875466E-6</v>
      </c>
      <c r="J24" s="9">
        <f t="shared" si="1"/>
        <v>3.8503357222781871E-2</v>
      </c>
      <c r="K24" s="9">
        <f t="shared" si="2"/>
        <v>4.7457362797785861E-2</v>
      </c>
      <c r="L24" s="19">
        <f t="shared" si="3"/>
        <v>5.8857156234196517E-2</v>
      </c>
      <c r="M24" s="19">
        <f t="shared" si="6"/>
        <v>6.6515575821665895E-2</v>
      </c>
      <c r="N24" s="19">
        <f t="shared" si="7"/>
        <v>3.5222347625907112E-2</v>
      </c>
      <c r="P24" s="19">
        <f t="shared" si="8"/>
        <v>-13.214541482820387</v>
      </c>
      <c r="Q24" s="19">
        <f t="shared" si="9"/>
        <v>-3.2570098408984123</v>
      </c>
      <c r="R24" s="19">
        <f t="shared" si="10"/>
        <v>-3.0479235963581552</v>
      </c>
      <c r="S24" s="19">
        <f t="shared" si="11"/>
        <v>-2.8326418514079119</v>
      </c>
      <c r="T24" s="19">
        <f t="shared" si="12"/>
        <v>-2.7103191358640317</v>
      </c>
      <c r="U24" s="19">
        <f t="shared" si="13"/>
        <v>-3.3460745220904298</v>
      </c>
      <c r="W24" s="19">
        <f t="shared" si="14"/>
        <v>-2.4101809625588331E-5</v>
      </c>
      <c r="X24" s="19">
        <f t="shared" si="15"/>
        <v>-0.1254058133822275</v>
      </c>
      <c r="Y24" s="19">
        <f t="shared" si="16"/>
        <v>-0.14464641589230121</v>
      </c>
      <c r="Z24" s="19">
        <f t="shared" si="17"/>
        <v>-0.16672124400383914</v>
      </c>
      <c r="AA24" s="19">
        <f t="shared" si="18"/>
        <v>-0.180278437982476</v>
      </c>
      <c r="AB24" s="19">
        <f t="shared" si="19"/>
        <v>-0.11785659999926013</v>
      </c>
    </row>
    <row r="25" spans="1:28" x14ac:dyDescent="0.35">
      <c r="A25" s="12" t="s">
        <v>23</v>
      </c>
      <c r="B25" s="6">
        <v>0.12471992935444416</v>
      </c>
      <c r="C25" s="6">
        <v>0.21087141202068554</v>
      </c>
      <c r="D25" s="6">
        <v>3.4882732060026865E-2</v>
      </c>
      <c r="E25" s="23">
        <v>0.34945900957136899</v>
      </c>
      <c r="F25" s="3">
        <v>2.3720877534305993</v>
      </c>
      <c r="G25" s="3">
        <v>6.5089681329893262E-2</v>
      </c>
      <c r="I25" s="9">
        <f t="shared" si="0"/>
        <v>2.2747486151718305E-2</v>
      </c>
      <c r="J25" s="9">
        <f t="shared" si="1"/>
        <v>2.248442524904657E-2</v>
      </c>
      <c r="K25" s="9">
        <f t="shared" si="2"/>
        <v>1.4599443292709608E-2</v>
      </c>
      <c r="L25" s="19">
        <f t="shared" si="3"/>
        <v>2.5921040562356425E-2</v>
      </c>
      <c r="M25" s="19">
        <f t="shared" si="6"/>
        <v>4.6717293301233462E-2</v>
      </c>
      <c r="N25" s="19">
        <f t="shared" si="7"/>
        <v>1.4147210425879211E-2</v>
      </c>
      <c r="P25" s="19">
        <f t="shared" si="8"/>
        <v>-3.7833006385161916</v>
      </c>
      <c r="Q25" s="19">
        <f t="shared" si="9"/>
        <v>-3.7949324206140056</v>
      </c>
      <c r="R25" s="19">
        <f t="shared" si="10"/>
        <v>-4.2267718816311657</v>
      </c>
      <c r="S25" s="19">
        <f t="shared" si="11"/>
        <v>-3.6527002631512184</v>
      </c>
      <c r="T25" s="19">
        <f t="shared" si="12"/>
        <v>-3.0636408766174554</v>
      </c>
      <c r="U25" s="19">
        <f t="shared" si="13"/>
        <v>-4.2582378173755409</v>
      </c>
      <c r="W25" s="19">
        <f t="shared" si="14"/>
        <v>-8.6060578882434097E-2</v>
      </c>
      <c r="X25" s="19">
        <f t="shared" si="15"/>
        <v>-8.5326874336478967E-2</v>
      </c>
      <c r="Y25" s="19">
        <f t="shared" si="16"/>
        <v>-6.1708516397093696E-2</v>
      </c>
      <c r="Z25" s="19">
        <f t="shared" si="17"/>
        <v>-9.4681791683272717E-2</v>
      </c>
      <c r="AA25" s="19">
        <f t="shared" si="18"/>
        <v>-0.14312500940258566</v>
      </c>
      <c r="AB25" s="19">
        <f t="shared" si="19"/>
        <v>-6.0242186445848389E-2</v>
      </c>
    </row>
    <row r="26" spans="1:28" x14ac:dyDescent="0.35">
      <c r="A26" s="12" t="s">
        <v>24</v>
      </c>
      <c r="B26" s="6">
        <v>0.37879640259961056</v>
      </c>
      <c r="C26" s="6">
        <v>0.27348067989395014</v>
      </c>
      <c r="D26" s="23">
        <v>2.59435564393534E-2</v>
      </c>
      <c r="E26" s="6">
        <v>2.9995277771947868</v>
      </c>
      <c r="F26" s="3">
        <v>2.0115983922616096</v>
      </c>
      <c r="G26" s="3">
        <v>4.4113147495779985E-2</v>
      </c>
      <c r="I26" s="9">
        <f t="shared" si="0"/>
        <v>6.9088123823157974E-2</v>
      </c>
      <c r="J26" s="9">
        <f t="shared" si="1"/>
        <v>2.91602159117271E-2</v>
      </c>
      <c r="K26" s="9">
        <f t="shared" si="2"/>
        <v>1.085813692562186E-2</v>
      </c>
      <c r="L26" s="19">
        <f t="shared" si="3"/>
        <v>0.22248927356586592</v>
      </c>
      <c r="M26" s="19">
        <f t="shared" si="6"/>
        <v>3.9617603505461875E-2</v>
      </c>
      <c r="N26" s="19">
        <f t="shared" si="7"/>
        <v>9.5879710488616307E-3</v>
      </c>
      <c r="P26" s="19">
        <f t="shared" si="8"/>
        <v>-2.6723724323985967</v>
      </c>
      <c r="Q26" s="19">
        <f t="shared" si="9"/>
        <v>-3.5349499674888758</v>
      </c>
      <c r="R26" s="19">
        <f t="shared" si="10"/>
        <v>-4.522840533003528</v>
      </c>
      <c r="S26" s="19">
        <f t="shared" si="11"/>
        <v>-1.5028763872306559</v>
      </c>
      <c r="T26" s="19">
        <f t="shared" si="12"/>
        <v>-3.2284817265310006</v>
      </c>
      <c r="U26" s="19">
        <f t="shared" si="13"/>
        <v>-4.6472459819325351</v>
      </c>
      <c r="W26" s="19">
        <f t="shared" si="14"/>
        <v>-0.18462919751114812</v>
      </c>
      <c r="X26" s="19">
        <f t="shared" si="15"/>
        <v>-0.1030799042891283</v>
      </c>
      <c r="Y26" s="19">
        <f t="shared" si="16"/>
        <v>-4.9109621800104857E-2</v>
      </c>
      <c r="Z26" s="19">
        <f t="shared" si="17"/>
        <v>-0.33437387565424165</v>
      </c>
      <c r="AA26" s="19">
        <f t="shared" si="18"/>
        <v>-0.12790470896633419</v>
      </c>
      <c r="AB26" s="19">
        <f t="shared" si="19"/>
        <v>-4.455765993170769E-2</v>
      </c>
    </row>
    <row r="27" spans="1:28" x14ac:dyDescent="0.35">
      <c r="A27" s="12" t="s">
        <v>25</v>
      </c>
      <c r="B27" s="6">
        <v>0.32956202191467687</v>
      </c>
      <c r="C27" s="6">
        <v>0.34806159963372291</v>
      </c>
      <c r="D27" s="23">
        <v>1.11088111271732E-2</v>
      </c>
      <c r="E27" s="6">
        <v>0.49310201127366043</v>
      </c>
      <c r="F27" s="3">
        <v>8.0365352637021701</v>
      </c>
      <c r="G27" s="3">
        <v>0.19558680622086808</v>
      </c>
      <c r="I27" s="9">
        <f t="shared" si="0"/>
        <v>6.0108336882803613E-2</v>
      </c>
      <c r="J27" s="9">
        <f t="shared" si="1"/>
        <v>3.7112498768966967E-2</v>
      </c>
      <c r="K27" s="9">
        <f t="shared" si="2"/>
        <v>4.6493622638702726E-3</v>
      </c>
      <c r="L27" s="19">
        <f t="shared" si="3"/>
        <v>3.6575726724806946E-2</v>
      </c>
      <c r="M27" s="19">
        <f t="shared" si="6"/>
        <v>0.15827625875016532</v>
      </c>
      <c r="N27" s="19">
        <f t="shared" si="7"/>
        <v>4.2510696743286995E-2</v>
      </c>
      <c r="P27" s="19">
        <f t="shared" si="8"/>
        <v>-2.8116067302092946</v>
      </c>
      <c r="Q27" s="19">
        <f t="shared" si="9"/>
        <v>-3.293801472062567</v>
      </c>
      <c r="R27" s="19">
        <f t="shared" si="10"/>
        <v>-5.3710252163432379</v>
      </c>
      <c r="S27" s="19">
        <f t="shared" si="11"/>
        <v>-3.3083704628322788</v>
      </c>
      <c r="T27" s="19">
        <f t="shared" si="12"/>
        <v>-1.8434132996524999</v>
      </c>
      <c r="U27" s="19">
        <f t="shared" si="13"/>
        <v>-3.1579995466425554</v>
      </c>
      <c r="W27" s="19">
        <f t="shared" si="14"/>
        <v>-0.1690010045213782</v>
      </c>
      <c r="X27" s="19">
        <f t="shared" si="15"/>
        <v>-0.1222412030771436</v>
      </c>
      <c r="Y27" s="19">
        <f t="shared" si="16"/>
        <v>-2.4971841959161918E-2</v>
      </c>
      <c r="Z27" s="19">
        <f t="shared" si="17"/>
        <v>-0.12100605395297651</v>
      </c>
      <c r="AA27" s="19">
        <f t="shared" si="18"/>
        <v>-0.29176856039929511</v>
      </c>
      <c r="AB27" s="19">
        <f t="shared" si="19"/>
        <v>-0.13424876104275948</v>
      </c>
    </row>
    <row r="28" spans="1:28" x14ac:dyDescent="0.35">
      <c r="A28" s="12" t="s">
        <v>26</v>
      </c>
      <c r="B28" s="23">
        <v>0.73635836058556103</v>
      </c>
      <c r="C28" s="6">
        <v>0.31345556741621144</v>
      </c>
      <c r="D28" s="6">
        <v>6.0691922683385635E-2</v>
      </c>
      <c r="E28" s="6">
        <v>3.8239346765359866E-2</v>
      </c>
      <c r="F28" s="3">
        <v>0.36790985649883284</v>
      </c>
      <c r="G28" s="24">
        <v>9.6079472210743797E-2</v>
      </c>
      <c r="I28" s="9">
        <f t="shared" si="0"/>
        <v>0.13430332823969948</v>
      </c>
      <c r="J28" s="9">
        <f t="shared" si="1"/>
        <v>3.34225877606203E-2</v>
      </c>
      <c r="K28" s="9">
        <f t="shared" si="2"/>
        <v>2.5401344195656508E-2</v>
      </c>
      <c r="L28" s="19">
        <f t="shared" si="3"/>
        <v>2.8363946312292042E-3</v>
      </c>
      <c r="M28" s="19">
        <f t="shared" si="6"/>
        <v>7.2458334012361634E-3</v>
      </c>
      <c r="N28" s="19">
        <f t="shared" si="7"/>
        <v>2.0882826328242458E-2</v>
      </c>
      <c r="P28" s="19">
        <f t="shared" si="8"/>
        <v>-2.007654393632694</v>
      </c>
      <c r="Q28" s="19">
        <f t="shared" si="9"/>
        <v>-3.3985233273158353</v>
      </c>
      <c r="R28" s="19">
        <f t="shared" si="10"/>
        <v>-3.6729531852690789</v>
      </c>
      <c r="S28" s="19">
        <f t="shared" si="11"/>
        <v>-5.8652215293478145</v>
      </c>
      <c r="T28" s="19">
        <f t="shared" si="12"/>
        <v>-4.9273286785985517</v>
      </c>
      <c r="U28" s="19">
        <f t="shared" si="13"/>
        <v>-3.8688281645801008</v>
      </c>
      <c r="W28" s="19">
        <f t="shared" si="14"/>
        <v>-0.26963466701992655</v>
      </c>
      <c r="X28" s="19">
        <f t="shared" si="15"/>
        <v>-0.11358744416372882</v>
      </c>
      <c r="Y28" s="19">
        <f t="shared" si="16"/>
        <v>-9.3297948073552794E-2</v>
      </c>
      <c r="Z28" s="19">
        <f t="shared" si="17"/>
        <v>-1.6636082856812083E-2</v>
      </c>
      <c r="AA28" s="19">
        <f t="shared" si="18"/>
        <v>-3.5702602718258238E-2</v>
      </c>
      <c r="AB28" s="19">
        <f t="shared" si="19"/>
        <v>-8.0792066654739272E-2</v>
      </c>
    </row>
    <row r="29" spans="1:28" x14ac:dyDescent="0.35">
      <c r="A29" s="2"/>
      <c r="B29" s="7"/>
      <c r="C29" s="7"/>
      <c r="D29" s="7"/>
      <c r="E29" s="7"/>
      <c r="F29" s="7"/>
      <c r="G29" s="7"/>
      <c r="V29" s="27" t="s">
        <v>37</v>
      </c>
      <c r="W29" s="15">
        <f>SUM(W3:W28)</f>
        <v>-2.9364311736502176</v>
      </c>
      <c r="X29" s="15">
        <f t="shared" ref="X29:AB29" si="20">SUM(X3:X28)</f>
        <v>-3.2004538775487403</v>
      </c>
      <c r="Y29" s="15">
        <f t="shared" si="20"/>
        <v>-2.9499468468824106</v>
      </c>
      <c r="Z29" s="15">
        <f t="shared" si="20"/>
        <v>-2.6066593179714102</v>
      </c>
      <c r="AA29" s="26">
        <f t="shared" si="20"/>
        <v>-2.2924637905091374</v>
      </c>
      <c r="AB29" s="26">
        <f t="shared" si="20"/>
        <v>-3.0860987071259691</v>
      </c>
    </row>
    <row r="31" spans="1:28" x14ac:dyDescent="0.35">
      <c r="A31" s="17" t="s">
        <v>38</v>
      </c>
      <c r="B31" s="16">
        <f>(-1)/LN(COUNT(B3:B28))</f>
        <v>-0.30692767643013485</v>
      </c>
      <c r="V31" s="14" t="s">
        <v>39</v>
      </c>
      <c r="W31" s="15">
        <f>$B$31*W29</f>
        <v>0.90127199712547512</v>
      </c>
      <c r="X31" s="15">
        <f t="shared" ref="X31:AB31" si="21">$B$31*X29</f>
        <v>0.9823078721578502</v>
      </c>
      <c r="Y31" s="15">
        <f t="shared" si="21"/>
        <v>0.90542033130602106</v>
      </c>
      <c r="Z31" s="15">
        <f t="shared" si="21"/>
        <v>0.80005588770992497</v>
      </c>
      <c r="AA31" s="26">
        <f t="shared" si="21"/>
        <v>0.70362058452118903</v>
      </c>
      <c r="AB31" s="26">
        <f t="shared" si="21"/>
        <v>0.94720910541221692</v>
      </c>
    </row>
    <row r="33" spans="22:28" x14ac:dyDescent="0.35">
      <c r="V33" s="14" t="s">
        <v>40</v>
      </c>
      <c r="W33" s="15">
        <f>1-W31</f>
        <v>9.8728002874524878E-2</v>
      </c>
      <c r="X33" s="15">
        <f t="shared" ref="X33:AB33" si="22">1-X31</f>
        <v>1.7692127842149796E-2</v>
      </c>
      <c r="Y33" s="15">
        <f t="shared" si="22"/>
        <v>9.4579668693978936E-2</v>
      </c>
      <c r="Z33" s="15">
        <f t="shared" si="22"/>
        <v>0.19994411229007503</v>
      </c>
      <c r="AA33" s="26">
        <f t="shared" si="22"/>
        <v>0.29637941547881097</v>
      </c>
      <c r="AB33" s="26">
        <f t="shared" si="22"/>
        <v>5.2790894587783077E-2</v>
      </c>
    </row>
    <row r="35" spans="22:28" x14ac:dyDescent="0.35">
      <c r="V35" s="14" t="s">
        <v>41</v>
      </c>
      <c r="W35" s="15">
        <f>W33/SUM($W$33:$AB$33)</f>
        <v>0.12988574617769269</v>
      </c>
      <c r="X35" s="15">
        <f t="shared" ref="X35:AB35" si="23">X33/SUM($W$33:$AB$33)</f>
        <v>2.3275617447354516E-2</v>
      </c>
      <c r="Y35" s="15">
        <f t="shared" si="23"/>
        <v>0.12442823194923797</v>
      </c>
      <c r="Z35" s="15">
        <f t="shared" si="23"/>
        <v>0.26304482479644958</v>
      </c>
      <c r="AA35" s="26">
        <f t="shared" si="23"/>
        <v>0.38991431417992228</v>
      </c>
      <c r="AB35" s="26">
        <f t="shared" si="23"/>
        <v>6.9451265449342964E-2</v>
      </c>
    </row>
    <row r="36" spans="22:28" x14ac:dyDescent="0.35">
      <c r="V36" s="14" t="s">
        <v>42</v>
      </c>
      <c r="W36" s="15">
        <f>W35*100</f>
        <v>12.988574617769268</v>
      </c>
      <c r="X36" s="15">
        <f t="shared" ref="X36:AB36" si="24">X35*100</f>
        <v>2.3275617447354517</v>
      </c>
      <c r="Y36" s="15">
        <f t="shared" si="24"/>
        <v>12.442823194923797</v>
      </c>
      <c r="Z36" s="15">
        <f t="shared" si="24"/>
        <v>26.304482479644957</v>
      </c>
      <c r="AA36" s="26">
        <f t="shared" si="24"/>
        <v>38.991431417992231</v>
      </c>
      <c r="AB36" s="26">
        <f t="shared" si="24"/>
        <v>6.945126544934296</v>
      </c>
    </row>
  </sheetData>
  <mergeCells count="4">
    <mergeCell ref="A1:G1"/>
    <mergeCell ref="I2:N2"/>
    <mergeCell ref="P2:U2"/>
    <mergeCell ref="W2:AB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H25" workbookViewId="0">
      <selection activeCell="M31" sqref="M31"/>
    </sheetView>
  </sheetViews>
  <sheetFormatPr defaultRowHeight="14.5" x14ac:dyDescent="0.35"/>
  <cols>
    <col min="1" max="1" width="22.6328125" style="1" customWidth="1"/>
    <col min="2" max="2" width="11.6328125" style="5" customWidth="1"/>
    <col min="3" max="3" width="11.6328125" style="5" bestFit="1" customWidth="1"/>
    <col min="4" max="4" width="11.453125" style="4" bestFit="1" customWidth="1"/>
    <col min="5" max="5" width="11.7265625" style="4" bestFit="1" customWidth="1"/>
    <col min="6" max="6" width="12.08984375" style="8" bestFit="1" customWidth="1"/>
    <col min="7" max="7" width="16.81640625" style="8" customWidth="1"/>
    <col min="8" max="8" width="3.26953125" style="8" customWidth="1"/>
    <col min="9" max="9" width="2.7265625" style="8" customWidth="1"/>
    <col min="10" max="10" width="14.08984375" style="8" customWidth="1"/>
    <col min="11" max="11" width="8.81640625" style="8" bestFit="1" customWidth="1"/>
    <col min="12" max="12" width="11.6328125" style="8" bestFit="1" customWidth="1"/>
    <col min="13" max="13" width="12" style="8" customWidth="1"/>
    <col min="14" max="14" width="11.7265625" style="8" bestFit="1" customWidth="1"/>
    <col min="15" max="15" width="12.08984375" style="8" bestFit="1" customWidth="1"/>
    <col min="16" max="16" width="17.08984375" style="8" bestFit="1" customWidth="1"/>
    <col min="17" max="17" width="9.08984375" style="8" customWidth="1"/>
    <col min="18" max="18" width="15.7265625" style="8" bestFit="1" customWidth="1"/>
    <col min="19" max="19" width="27.26953125" style="8" bestFit="1" customWidth="1"/>
    <col min="20" max="16384" width="8.7265625" style="8"/>
  </cols>
  <sheetData>
    <row r="1" spans="1:18" x14ac:dyDescent="0.35">
      <c r="A1" s="30" t="s">
        <v>32</v>
      </c>
      <c r="J1" s="29" t="s">
        <v>44</v>
      </c>
      <c r="K1" s="3">
        <v>0.12988574617769269</v>
      </c>
      <c r="L1" s="3">
        <v>2.3275617447354516E-2</v>
      </c>
      <c r="M1" s="3">
        <v>0.12442823194923797</v>
      </c>
      <c r="N1" s="3">
        <v>0.26304482479644958</v>
      </c>
      <c r="O1" s="3">
        <v>0.38991431417992228</v>
      </c>
      <c r="P1" s="3">
        <v>6.9451265449342964E-2</v>
      </c>
      <c r="Q1" s="35">
        <f>SUM(K1:P1)</f>
        <v>1</v>
      </c>
    </row>
    <row r="2" spans="1:18" ht="45.5" customHeight="1" x14ac:dyDescent="0.35">
      <c r="A2" s="31" t="s">
        <v>0</v>
      </c>
      <c r="B2" s="32" t="s">
        <v>30</v>
      </c>
      <c r="C2" s="33" t="s">
        <v>27</v>
      </c>
      <c r="D2" s="33" t="s">
        <v>28</v>
      </c>
      <c r="E2" s="33" t="s">
        <v>29</v>
      </c>
      <c r="F2" s="33" t="s">
        <v>31</v>
      </c>
      <c r="G2" s="33" t="s">
        <v>33</v>
      </c>
      <c r="J2" s="31" t="s">
        <v>0</v>
      </c>
      <c r="K2" s="32" t="s">
        <v>30</v>
      </c>
      <c r="L2" s="33" t="s">
        <v>27</v>
      </c>
      <c r="M2" s="33" t="s">
        <v>28</v>
      </c>
      <c r="N2" s="33" t="s">
        <v>29</v>
      </c>
      <c r="O2" s="33" t="s">
        <v>31</v>
      </c>
      <c r="P2" s="33" t="s">
        <v>33</v>
      </c>
      <c r="Q2" s="33" t="s">
        <v>37</v>
      </c>
      <c r="R2" s="28"/>
    </row>
    <row r="3" spans="1:18" x14ac:dyDescent="0.35">
      <c r="A3" s="34" t="s">
        <v>1</v>
      </c>
      <c r="B3" s="6">
        <f>RTI!B3/RTI!$B$29</f>
        <v>0.28634691693725628</v>
      </c>
      <c r="C3" s="6">
        <f>RTI!C3/RTI!$C$29</f>
        <v>0.44832972406895738</v>
      </c>
      <c r="D3" s="6">
        <f>RTI!D3/RTI!$D$29</f>
        <v>-0.134368886708187</v>
      </c>
      <c r="E3" s="6">
        <f>RTI!E3/RTI!$E$29</f>
        <v>1.0678032813170844E-2</v>
      </c>
      <c r="F3" s="6">
        <f>RTI!F3/RTI!$F$29</f>
        <v>-1.8422607173401304E-2</v>
      </c>
      <c r="G3" s="6">
        <f>RTI!G3/RTI!$G$29</f>
        <v>-0.79451501272955949</v>
      </c>
      <c r="J3" s="34" t="s">
        <v>1</v>
      </c>
      <c r="K3" s="6">
        <f>B3*$K$1</f>
        <v>3.7192382972077324E-2</v>
      </c>
      <c r="L3" s="6">
        <f>C3*$L$1</f>
        <v>1.043515114770706E-2</v>
      </c>
      <c r="M3" s="6">
        <f t="shared" ref="M3:M28" si="0">D3*$M$1</f>
        <v>-1.6719283002087172E-2</v>
      </c>
      <c r="N3" s="6">
        <f>E3*$N$1</f>
        <v>2.8088012705112641E-3</v>
      </c>
      <c r="O3" s="6">
        <f>F3*$O$1</f>
        <v>-7.1832382414228858E-3</v>
      </c>
      <c r="P3" s="6">
        <f>G3*$P$1</f>
        <v>-5.5180073052568737E-2</v>
      </c>
      <c r="Q3" s="19">
        <f t="shared" ref="Q3:Q28" si="1">SUM(K3:P3)</f>
        <v>-2.8646258905783147E-2</v>
      </c>
      <c r="R3" s="28" t="str">
        <f>VLOOKUP(Q3,$Q$31:$R$35,2)</f>
        <v>Low</v>
      </c>
    </row>
    <row r="4" spans="1:18" x14ac:dyDescent="0.35">
      <c r="A4" s="34" t="s">
        <v>2</v>
      </c>
      <c r="B4" s="6">
        <f>RTI!B4/RTI!$B$29</f>
        <v>0.37147910789170185</v>
      </c>
      <c r="C4" s="6">
        <f>RTI!C4/RTI!$C$29</f>
        <v>0.92711203982981094</v>
      </c>
      <c r="D4" s="6">
        <f>RTI!D4/RTI!$D$29</f>
        <v>0.19010450023590431</v>
      </c>
      <c r="E4" s="6">
        <f>RTI!E4/RTI!$E$29</f>
        <v>-2.3761181841827454E-2</v>
      </c>
      <c r="F4" s="6">
        <f>RTI!F4/RTI!$F$29</f>
        <v>3.3076415057217472E-2</v>
      </c>
      <c r="G4" s="6">
        <f>RTI!G4/RTI!$G$29</f>
        <v>-0.76610795195831727</v>
      </c>
      <c r="J4" s="34" t="s">
        <v>2</v>
      </c>
      <c r="K4" s="6">
        <f t="shared" ref="K4:K28" si="2">B4*$K$1</f>
        <v>4.8249841117937307E-2</v>
      </c>
      <c r="L4" s="6">
        <f t="shared" ref="L4:L28" si="3">C4*$L$1</f>
        <v>2.1579105169915184E-2</v>
      </c>
      <c r="M4" s="6">
        <f t="shared" si="0"/>
        <v>2.3654366849947064E-2</v>
      </c>
      <c r="N4" s="6">
        <f t="shared" ref="N4:N28" si="4">E4*$N$1</f>
        <v>-6.2502559145400823E-3</v>
      </c>
      <c r="O4" s="6">
        <f t="shared" ref="O4:O28" si="5">F4*$O$1</f>
        <v>1.2896967692565405E-2</v>
      </c>
      <c r="P4" s="6">
        <f t="shared" ref="P4:P28" si="6">G4*$P$1</f>
        <v>-5.3207166734309579E-2</v>
      </c>
      <c r="Q4" s="19">
        <f t="shared" si="1"/>
        <v>4.6922858181515308E-2</v>
      </c>
      <c r="R4" s="28" t="str">
        <f t="shared" ref="R4:R28" si="7">VLOOKUP(Q4,$Q$31:$R$35,2)</f>
        <v>Low</v>
      </c>
    </row>
    <row r="5" spans="1:18" x14ac:dyDescent="0.35">
      <c r="A5" s="34" t="s">
        <v>3</v>
      </c>
      <c r="B5" s="6">
        <f>RTI!B5/RTI!$B$29</f>
        <v>7.2753580704624801E-2</v>
      </c>
      <c r="C5" s="6">
        <f>RTI!C5/RTI!$C$29</f>
        <v>0.64051967607133731</v>
      </c>
      <c r="D5" s="6">
        <f>RTI!D5/RTI!$D$29</f>
        <v>0.29739879055998858</v>
      </c>
      <c r="E5" s="6">
        <f>RTI!E5/RTI!$E$29</f>
        <v>1.8722302218830714E-2</v>
      </c>
      <c r="F5" s="6">
        <f>RTI!F5/RTI!$F$29</f>
        <v>1.010389874114679E-2</v>
      </c>
      <c r="G5" s="6">
        <f>RTI!G5/RTI!$G$29</f>
        <v>-1.4879905791472965</v>
      </c>
      <c r="J5" s="34" t="s">
        <v>3</v>
      </c>
      <c r="K5" s="6">
        <f t="shared" si="2"/>
        <v>9.449653116919178E-3</v>
      </c>
      <c r="L5" s="6">
        <f t="shared" si="3"/>
        <v>1.4908490947739881E-2</v>
      </c>
      <c r="M5" s="6">
        <f t="shared" si="0"/>
        <v>3.70048056932211E-2</v>
      </c>
      <c r="N5" s="6">
        <f t="shared" si="4"/>
        <v>4.9248047069385048E-3</v>
      </c>
      <c r="O5" s="6">
        <f t="shared" si="5"/>
        <v>3.9396547481976305E-3</v>
      </c>
      <c r="P5" s="6">
        <f t="shared" si="6"/>
        <v>-0.10334282869848047</v>
      </c>
      <c r="Q5" s="19">
        <f t="shared" si="1"/>
        <v>-3.3115419485464176E-2</v>
      </c>
      <c r="R5" s="28" t="str">
        <f t="shared" si="7"/>
        <v>Low</v>
      </c>
    </row>
    <row r="6" spans="1:18" x14ac:dyDescent="0.35">
      <c r="A6" s="34" t="s">
        <v>4</v>
      </c>
      <c r="B6" s="6">
        <f>RTI!B6/RTI!$B$29</f>
        <v>0.21872705225406863</v>
      </c>
      <c r="C6" s="6">
        <f>RTI!C6/RTI!$C$29</f>
        <v>0.35543996451604781</v>
      </c>
      <c r="D6" s="6">
        <f>RTI!D6/RTI!$D$29</f>
        <v>0.80303687225762199</v>
      </c>
      <c r="E6" s="6">
        <f>RTI!E6/RTI!$E$29</f>
        <v>-2.1362495279363323E-2</v>
      </c>
      <c r="F6" s="6">
        <f>RTI!F6/RTI!$F$29</f>
        <v>-7.4252667077308997E-3</v>
      </c>
      <c r="G6" s="6">
        <f>RTI!G6/RTI!$G$29</f>
        <v>-0.56472920942923688</v>
      </c>
      <c r="J6" s="34" t="s">
        <v>4</v>
      </c>
      <c r="K6" s="6">
        <f t="shared" si="2"/>
        <v>2.8409526391266884E-2</v>
      </c>
      <c r="L6" s="6">
        <f t="shared" si="3"/>
        <v>8.2730846395767926E-3</v>
      </c>
      <c r="M6" s="6">
        <f t="shared" si="0"/>
        <v>9.9920458205061971E-2</v>
      </c>
      <c r="N6" s="6">
        <f t="shared" si="4"/>
        <v>-5.6192938279751069E-3</v>
      </c>
      <c r="O6" s="6">
        <f t="shared" si="5"/>
        <v>-2.895217775947903E-3</v>
      </c>
      <c r="P6" s="6">
        <f t="shared" si="6"/>
        <v>-3.9221158231067525E-2</v>
      </c>
      <c r="Q6" s="19">
        <f t="shared" si="1"/>
        <v>8.886739940091512E-2</v>
      </c>
      <c r="R6" s="28" t="str">
        <f t="shared" si="7"/>
        <v>Intermediate Low</v>
      </c>
    </row>
    <row r="7" spans="1:18" x14ac:dyDescent="0.35">
      <c r="A7" s="34" t="s">
        <v>5</v>
      </c>
      <c r="B7" s="6">
        <f>RTI!B7/RTI!$B$29</f>
        <v>1</v>
      </c>
      <c r="C7" s="6">
        <f>RTI!C7/RTI!$C$29</f>
        <v>0.39190070754658207</v>
      </c>
      <c r="D7" s="6">
        <f>RTI!D7/RTI!$D$29</f>
        <v>0.25860339894509859</v>
      </c>
      <c r="E7" s="6">
        <f>RTI!E7/RTI!$E$29</f>
        <v>1.8984171688715881E-2</v>
      </c>
      <c r="F7" s="6">
        <f>RTI!F7/RTI!$F$29</f>
        <v>-1.2041685604908524E-2</v>
      </c>
      <c r="G7" s="6">
        <f>RTI!G7/RTI!$G$29</f>
        <v>0.25139082326957185</v>
      </c>
      <c r="J7" s="34" t="s">
        <v>5</v>
      </c>
      <c r="K7" s="6">
        <f t="shared" si="2"/>
        <v>0.12988574617769269</v>
      </c>
      <c r="L7" s="6">
        <f t="shared" si="3"/>
        <v>9.1217309462018059E-3</v>
      </c>
      <c r="M7" s="6">
        <f t="shared" si="0"/>
        <v>3.2177563706802047E-2</v>
      </c>
      <c r="N7" s="6">
        <f t="shared" si="4"/>
        <v>4.9936881157639874E-3</v>
      </c>
      <c r="O7" s="6">
        <f t="shared" si="5"/>
        <v>-4.6952255842081497E-3</v>
      </c>
      <c r="P7" s="6">
        <f t="shared" si="6"/>
        <v>1.7459410798423898E-2</v>
      </c>
      <c r="Q7" s="19">
        <f t="shared" si="1"/>
        <v>0.18894291416067627</v>
      </c>
      <c r="R7" s="28" t="str">
        <f t="shared" si="7"/>
        <v>Medium</v>
      </c>
    </row>
    <row r="8" spans="1:18" x14ac:dyDescent="0.35">
      <c r="A8" s="34" t="s">
        <v>6</v>
      </c>
      <c r="B8" s="6">
        <f>RTI!B8/RTI!$B$29</f>
        <v>0.41401865854807146</v>
      </c>
      <c r="C8" s="6">
        <f>RTI!C8/RTI!$C$29</f>
        <v>0.39205999063198904</v>
      </c>
      <c r="D8" s="6">
        <f>RTI!D8/RTI!$D$29</f>
        <v>1</v>
      </c>
      <c r="E8" s="6">
        <f>RTI!E8/RTI!$E$29</f>
        <v>5.9934527783238441E-2</v>
      </c>
      <c r="F8" s="6">
        <f>RTI!F8/RTI!$F$29</f>
        <v>-2.4140488587261963E-2</v>
      </c>
      <c r="G8" s="6">
        <f>RTI!G8/RTI!$G$29</f>
        <v>-0.57852876965189615</v>
      </c>
      <c r="J8" s="34" t="s">
        <v>6</v>
      </c>
      <c r="K8" s="6">
        <f t="shared" si="2"/>
        <v>5.3775122397003626E-2</v>
      </c>
      <c r="L8" s="6">
        <f t="shared" si="3"/>
        <v>9.1254383583635728E-3</v>
      </c>
      <c r="M8" s="6">
        <f t="shared" si="0"/>
        <v>0.12442823194923797</v>
      </c>
      <c r="N8" s="6">
        <f t="shared" si="4"/>
        <v>1.5765467359999896E-2</v>
      </c>
      <c r="O8" s="6">
        <f t="shared" si="5"/>
        <v>-9.4127220514704894E-3</v>
      </c>
      <c r="P8" s="6">
        <f t="shared" si="6"/>
        <v>-4.0179555151175626E-2</v>
      </c>
      <c r="Q8" s="19">
        <f t="shared" si="1"/>
        <v>0.15350198286195896</v>
      </c>
      <c r="R8" s="28" t="str">
        <f t="shared" si="7"/>
        <v>Intermediate Low</v>
      </c>
    </row>
    <row r="9" spans="1:18" x14ac:dyDescent="0.35">
      <c r="A9" s="34" t="s">
        <v>7</v>
      </c>
      <c r="B9" s="6">
        <f>RTI!B9/RTI!$B$29</f>
        <v>0.11590307303875949</v>
      </c>
      <c r="C9" s="6">
        <f>RTI!C9/RTI!$C$29</f>
        <v>0.45299945031359001</v>
      </c>
      <c r="D9" s="6">
        <f>RTI!D9/RTI!$D$29</f>
        <v>0.66920813194145556</v>
      </c>
      <c r="E9" s="6">
        <f>RTI!E9/RTI!$E$29</f>
        <v>-6.8432402608774812E-2</v>
      </c>
      <c r="F9" s="6">
        <f>RTI!F9/RTI!$F$29</f>
        <v>-1.8493453712005146E-3</v>
      </c>
      <c r="G9" s="6">
        <f>RTI!G9/RTI!$G$29</f>
        <v>-0.52894580582144035</v>
      </c>
      <c r="J9" s="34" t="s">
        <v>7</v>
      </c>
      <c r="K9" s="6">
        <f t="shared" si="2"/>
        <v>1.5054157125926892E-2</v>
      </c>
      <c r="L9" s="6">
        <f t="shared" si="3"/>
        <v>1.0543841909361001E-2</v>
      </c>
      <c r="M9" s="6">
        <f t="shared" si="0"/>
        <v>8.3268384663527678E-2</v>
      </c>
      <c r="N9" s="6">
        <f t="shared" si="4"/>
        <v>-1.800078935462527E-2</v>
      </c>
      <c r="O9" s="6">
        <f t="shared" si="5"/>
        <v>-7.2108623209346241E-4</v>
      </c>
      <c r="P9" s="6">
        <f t="shared" si="6"/>
        <v>-3.673595556842147E-2</v>
      </c>
      <c r="Q9" s="19">
        <f t="shared" si="1"/>
        <v>5.3408552543675374E-2</v>
      </c>
      <c r="R9" s="28" t="str">
        <f t="shared" si="7"/>
        <v>Low</v>
      </c>
    </row>
    <row r="10" spans="1:18" x14ac:dyDescent="0.35">
      <c r="A10" s="34" t="s">
        <v>8</v>
      </c>
      <c r="B10" s="6">
        <f>RTI!B10/RTI!$B$29</f>
        <v>0.21578889027995887</v>
      </c>
      <c r="C10" s="6">
        <f>RTI!C10/RTI!$C$29</f>
        <v>0.58718099688108516</v>
      </c>
      <c r="D10" s="6">
        <f>RTI!D10/RTI!$D$29</f>
        <v>0.2172417169624058</v>
      </c>
      <c r="E10" s="6">
        <f>RTI!E10/RTI!$E$29</f>
        <v>-6.9008976127123117E-2</v>
      </c>
      <c r="F10" s="6">
        <f>RTI!F10/RTI!$F$29</f>
        <v>-4.1068274029649889E-2</v>
      </c>
      <c r="G10" s="6">
        <f>RTI!G10/RTI!$G$29</f>
        <v>-0.66462457536621999</v>
      </c>
      <c r="J10" s="34" t="s">
        <v>8</v>
      </c>
      <c r="K10" s="6">
        <f t="shared" si="2"/>
        <v>2.8027901030868715E-2</v>
      </c>
      <c r="L10" s="6">
        <f t="shared" si="3"/>
        <v>1.3667000255760405E-2</v>
      </c>
      <c r="M10" s="6">
        <f t="shared" si="0"/>
        <v>2.7031002747248931E-2</v>
      </c>
      <c r="N10" s="6">
        <f t="shared" si="4"/>
        <v>-1.8152454034741472E-2</v>
      </c>
      <c r="O10" s="6">
        <f t="shared" si="5"/>
        <v>-1.601310790282405E-2</v>
      </c>
      <c r="P10" s="6">
        <f t="shared" si="6"/>
        <v>-4.6159017807916196E-2</v>
      </c>
      <c r="Q10" s="19">
        <f t="shared" si="1"/>
        <v>-1.1598675711603675E-2</v>
      </c>
      <c r="R10" s="28" t="str">
        <f t="shared" si="7"/>
        <v>Low</v>
      </c>
    </row>
    <row r="11" spans="1:18" x14ac:dyDescent="0.35">
      <c r="A11" s="34" t="s">
        <v>9</v>
      </c>
      <c r="B11" s="6">
        <f>RTI!B11/RTI!$B$29</f>
        <v>0.37880191721959011</v>
      </c>
      <c r="C11" s="6">
        <f>RTI!C11/RTI!$C$29</f>
        <v>0.36574977547150356</v>
      </c>
      <c r="D11" s="6">
        <f>RTI!D11/RTI!$D$29</f>
        <v>0.34707755447816285</v>
      </c>
      <c r="E11" s="6">
        <f>RTI!E11/RTI!$E$29</f>
        <v>0.21499853437544628</v>
      </c>
      <c r="F11" s="6">
        <f>RTI!F11/RTI!$F$29</f>
        <v>-1.4619811927080378E-2</v>
      </c>
      <c r="G11" s="6">
        <f>RTI!G11/RTI!$G$29</f>
        <v>-0.82024813593734891</v>
      </c>
      <c r="J11" s="34" t="s">
        <v>9</v>
      </c>
      <c r="K11" s="6">
        <f t="shared" si="2"/>
        <v>4.9200969671607038E-2</v>
      </c>
      <c r="L11" s="6">
        <f t="shared" si="3"/>
        <v>8.5130518553305258E-3</v>
      </c>
      <c r="M11" s="6">
        <f t="shared" si="0"/>
        <v>4.3186246452983121E-2</v>
      </c>
      <c r="N11" s="6">
        <f t="shared" si="4"/>
        <v>5.6554251806282707E-2</v>
      </c>
      <c r="O11" s="6">
        <f t="shared" si="5"/>
        <v>-5.7004739409869934E-3</v>
      </c>
      <c r="P11" s="6">
        <f t="shared" si="6"/>
        <v>-5.6967271023313573E-2</v>
      </c>
      <c r="Q11" s="19">
        <f t="shared" si="1"/>
        <v>9.4786774821902828E-2</v>
      </c>
      <c r="R11" s="28" t="str">
        <f t="shared" si="7"/>
        <v>Intermediate Low</v>
      </c>
    </row>
    <row r="12" spans="1:18" x14ac:dyDescent="0.35">
      <c r="A12" s="34" t="s">
        <v>10</v>
      </c>
      <c r="B12" s="6">
        <f>RTI!B12/RTI!$B$29</f>
        <v>0.34782894908801071</v>
      </c>
      <c r="C12" s="6">
        <f>RTI!C12/RTI!$C$29</f>
        <v>0.47314787463914953</v>
      </c>
      <c r="D12" s="6">
        <f>RTI!D12/RTI!$D$29</f>
        <v>-1.6803497732787498E-2</v>
      </c>
      <c r="E12" s="6">
        <f>RTI!E12/RTI!$E$29</f>
        <v>0.62327602192283882</v>
      </c>
      <c r="F12" s="6">
        <f>RTI!F12/RTI!$F$29</f>
        <v>-4.9160958450040218E-2</v>
      </c>
      <c r="G12" s="6">
        <f>RTI!G12/RTI!$G$29</f>
        <v>-1.2302086102028298E-2</v>
      </c>
      <c r="J12" s="34" t="s">
        <v>10</v>
      </c>
      <c r="K12" s="6">
        <f t="shared" si="2"/>
        <v>4.5178022594498955E-2</v>
      </c>
      <c r="L12" s="6">
        <f t="shared" si="3"/>
        <v>1.1012808926129696E-2</v>
      </c>
      <c r="M12" s="6">
        <f t="shared" si="0"/>
        <v>-2.0908295134537771E-3</v>
      </c>
      <c r="N12" s="6">
        <f t="shared" si="4"/>
        <v>0.16394953198652121</v>
      </c>
      <c r="O12" s="6">
        <f t="shared" si="5"/>
        <v>-1.9168561398475087E-2</v>
      </c>
      <c r="P12" s="6">
        <f t="shared" si="6"/>
        <v>-8.5439544745264013E-4</v>
      </c>
      <c r="Q12" s="19">
        <f t="shared" si="1"/>
        <v>0.19802657714776836</v>
      </c>
      <c r="R12" s="28" t="str">
        <f t="shared" si="7"/>
        <v>Medium</v>
      </c>
    </row>
    <row r="13" spans="1:18" x14ac:dyDescent="0.35">
      <c r="A13" s="34" t="s">
        <v>11</v>
      </c>
      <c r="B13" s="6">
        <f>RTI!B13/RTI!$B$29</f>
        <v>6.2079790826126023E-3</v>
      </c>
      <c r="C13" s="6">
        <f>RTI!C13/RTI!$C$29</f>
        <v>0.40748583888527079</v>
      </c>
      <c r="D13" s="6">
        <f>RTI!D13/RTI!$D$29</f>
        <v>0.12750271073589553</v>
      </c>
      <c r="E13" s="6">
        <f>RTI!E13/RTI!$E$29</f>
        <v>0.15192246417836711</v>
      </c>
      <c r="F13" s="6">
        <f>RTI!F13/RTI!$F$29</f>
        <v>-1.91626564364131E-2</v>
      </c>
      <c r="G13" s="6">
        <f>RTI!G13/RTI!$G$29</f>
        <v>1</v>
      </c>
      <c r="J13" s="34" t="s">
        <v>11</v>
      </c>
      <c r="K13" s="6">
        <f t="shared" si="2"/>
        <v>8.0632799540064594E-4</v>
      </c>
      <c r="L13" s="6">
        <f t="shared" si="3"/>
        <v>9.4844845011078996E-3</v>
      </c>
      <c r="M13" s="6">
        <f t="shared" si="0"/>
        <v>1.5864936865602603E-2</v>
      </c>
      <c r="N13" s="6">
        <f t="shared" si="4"/>
        <v>3.9962417972443466E-2</v>
      </c>
      <c r="O13" s="6">
        <f t="shared" si="5"/>
        <v>-7.4717940422694877E-3</v>
      </c>
      <c r="P13" s="6">
        <f t="shared" si="6"/>
        <v>6.9451265449342964E-2</v>
      </c>
      <c r="Q13" s="19">
        <f t="shared" si="1"/>
        <v>0.12809763874162808</v>
      </c>
      <c r="R13" s="28" t="str">
        <f t="shared" si="7"/>
        <v>Intermediate Low</v>
      </c>
    </row>
    <row r="14" spans="1:18" x14ac:dyDescent="0.35">
      <c r="A14" s="34" t="s">
        <v>12</v>
      </c>
      <c r="B14" s="6">
        <f>RTI!B14/RTI!$B$29</f>
        <v>0.52198551490876943</v>
      </c>
      <c r="C14" s="6">
        <f>RTI!C14/RTI!$C$29</f>
        <v>0.53168368710853764</v>
      </c>
      <c r="D14" s="6">
        <f>RTI!D14/RTI!$D$29</f>
        <v>0.32215839310460342</v>
      </c>
      <c r="E14" s="6">
        <f>RTI!E14/RTI!$E$29</f>
        <v>-1.0013478550979839E-2</v>
      </c>
      <c r="F14" s="6">
        <f>RTI!F14/RTI!$F$29</f>
        <v>2.4507596955374546E-2</v>
      </c>
      <c r="G14" s="6">
        <f>RTI!G14/RTI!$G$29</f>
        <v>-0.57135299495617853</v>
      </c>
      <c r="J14" s="34" t="s">
        <v>12</v>
      </c>
      <c r="K14" s="6">
        <f t="shared" si="2"/>
        <v>6.779847809787265E-2</v>
      </c>
      <c r="L14" s="6">
        <f t="shared" si="3"/>
        <v>1.2375266104137259E-2</v>
      </c>
      <c r="M14" s="6">
        <f t="shared" si="0"/>
        <v>4.0085599261613383E-2</v>
      </c>
      <c r="N14" s="6">
        <f t="shared" si="4"/>
        <v>-2.6339937110454975E-3</v>
      </c>
      <c r="O14" s="6">
        <f t="shared" si="5"/>
        <v>9.5558628590528185E-3</v>
      </c>
      <c r="P14" s="6">
        <f t="shared" si="6"/>
        <v>-3.9681188517978666E-2</v>
      </c>
      <c r="Q14" s="19">
        <f t="shared" si="1"/>
        <v>8.7500024093651957E-2</v>
      </c>
      <c r="R14" s="28" t="str">
        <f t="shared" si="7"/>
        <v>Intermediate Low</v>
      </c>
    </row>
    <row r="15" spans="1:18" x14ac:dyDescent="0.35">
      <c r="A15" s="34" t="s">
        <v>13</v>
      </c>
      <c r="B15" s="6">
        <f>RTI!B15/RTI!$B$29</f>
        <v>0.25733122929141367</v>
      </c>
      <c r="C15" s="6">
        <f>RTI!C15/RTI!$C$29</f>
        <v>0.36004599156138734</v>
      </c>
      <c r="D15" s="6">
        <f>RTI!D15/RTI!$D$29</f>
        <v>0.38753163968312115</v>
      </c>
      <c r="E15" s="6">
        <f>RTI!E15/RTI!$E$29</f>
        <v>4.2863475360677077E-2</v>
      </c>
      <c r="F15" s="6">
        <f>RTI!F15/RTI!$F$29</f>
        <v>-2.7308724683929954E-2</v>
      </c>
      <c r="G15" s="6">
        <f>RTI!G15/RTI!$G$29</f>
        <v>0.62675189118914387</v>
      </c>
      <c r="J15" s="34" t="s">
        <v>13</v>
      </c>
      <c r="K15" s="6">
        <f t="shared" si="2"/>
        <v>3.3423658731338193E-2</v>
      </c>
      <c r="L15" s="6">
        <f t="shared" si="3"/>
        <v>8.3802927630362845E-3</v>
      </c>
      <c r="M15" s="6">
        <f t="shared" si="0"/>
        <v>4.8219876750159908E-2</v>
      </c>
      <c r="N15" s="6">
        <f t="shared" si="4"/>
        <v>1.1275015366416235E-2</v>
      </c>
      <c r="O15" s="6">
        <f t="shared" si="5"/>
        <v>-1.0648062656262863E-2</v>
      </c>
      <c r="P15" s="6">
        <f t="shared" si="6"/>
        <v>4.3528711965854949E-2</v>
      </c>
      <c r="Q15" s="19">
        <f t="shared" si="1"/>
        <v>0.13417949292054271</v>
      </c>
      <c r="R15" s="28" t="str">
        <f t="shared" si="7"/>
        <v>Intermediate Low</v>
      </c>
    </row>
    <row r="16" spans="1:18" x14ac:dyDescent="0.35">
      <c r="A16" s="34" t="s">
        <v>14</v>
      </c>
      <c r="B16" s="6">
        <f>RTI!B16/RTI!$B$29</f>
        <v>0.18579523361305653</v>
      </c>
      <c r="C16" s="6">
        <f>RTI!C16/RTI!$C$29</f>
        <v>0.57413726709554858</v>
      </c>
      <c r="D16" s="6">
        <f>RTI!D16/RTI!$D$29</f>
        <v>0.88693643344340367</v>
      </c>
      <c r="E16" s="6">
        <f>RTI!E16/RTI!$E$29</f>
        <v>9.8991224234311795E-2</v>
      </c>
      <c r="F16" s="6">
        <f>RTI!F16/RTI!$F$29</f>
        <v>-4.374703661045088E-2</v>
      </c>
      <c r="G16" s="6">
        <f>RTI!G16/RTI!$G$29</f>
        <v>-0.71652962693817002</v>
      </c>
      <c r="J16" s="34" t="s">
        <v>14</v>
      </c>
      <c r="K16" s="6">
        <f t="shared" si="2"/>
        <v>2.4132152554090576E-2</v>
      </c>
      <c r="L16" s="6">
        <f t="shared" si="3"/>
        <v>1.3363399391185591E-2</v>
      </c>
      <c r="M16" s="6">
        <f t="shared" si="0"/>
        <v>0.11035993226472569</v>
      </c>
      <c r="N16" s="6">
        <f t="shared" si="4"/>
        <v>2.60391292351006E-2</v>
      </c>
      <c r="O16" s="6">
        <f t="shared" si="5"/>
        <v>-1.7057595777367908E-2</v>
      </c>
      <c r="P16" s="6">
        <f t="shared" si="6"/>
        <v>-4.9763889322801527E-2</v>
      </c>
      <c r="Q16" s="19">
        <f t="shared" si="1"/>
        <v>0.10707312834493303</v>
      </c>
      <c r="R16" s="28" t="str">
        <f t="shared" si="7"/>
        <v>Intermediate Low</v>
      </c>
    </row>
    <row r="17" spans="1:22" x14ac:dyDescent="0.35">
      <c r="A17" s="34" t="s">
        <v>15</v>
      </c>
      <c r="B17" s="6">
        <f>RTI!B17/RTI!$B$29</f>
        <v>0.20775827360165713</v>
      </c>
      <c r="C17" s="6">
        <f>RTI!C17/RTI!$C$29</f>
        <v>0.45085573835026865</v>
      </c>
      <c r="D17" s="6">
        <f>RTI!D17/RTI!$D$29</f>
        <v>0.51195032040772581</v>
      </c>
      <c r="E17" s="6">
        <f>RTI!E17/RTI!$E$29</f>
        <v>0.13138236028605035</v>
      </c>
      <c r="F17" s="6">
        <f>RTI!F17/RTI!$F$29</f>
        <v>-9.3721608703800155E-3</v>
      </c>
      <c r="G17" s="6">
        <f>RTI!G17/RTI!$G$29</f>
        <v>0.48002061293873649</v>
      </c>
      <c r="J17" s="34" t="s">
        <v>15</v>
      </c>
      <c r="K17" s="6">
        <f t="shared" si="2"/>
        <v>2.6984838391340471E-2</v>
      </c>
      <c r="L17" s="6">
        <f t="shared" si="3"/>
        <v>1.0493945689785416E-2</v>
      </c>
      <c r="M17" s="6">
        <f t="shared" si="0"/>
        <v>6.3701073214179199E-2</v>
      </c>
      <c r="N17" s="6">
        <f t="shared" si="4"/>
        <v>3.4559449942788131E-2</v>
      </c>
      <c r="O17" s="6">
        <f t="shared" si="5"/>
        <v>-3.6543396781581272E-3</v>
      </c>
      <c r="P17" s="6">
        <f t="shared" si="6"/>
        <v>3.3338039010364501E-2</v>
      </c>
      <c r="Q17" s="19">
        <f t="shared" si="1"/>
        <v>0.1654230065702996</v>
      </c>
      <c r="R17" s="28" t="str">
        <f t="shared" si="7"/>
        <v>Medium</v>
      </c>
    </row>
    <row r="18" spans="1:22" x14ac:dyDescent="0.35">
      <c r="A18" s="34" t="s">
        <v>16</v>
      </c>
      <c r="B18" s="6">
        <f>RTI!B18/RTI!$B$29</f>
        <v>0.25229032686484343</v>
      </c>
      <c r="C18" s="6">
        <f>RTI!C18/RTI!$C$29</f>
        <v>0.60871960779775525</v>
      </c>
      <c r="D18" s="6">
        <f>RTI!D18/RTI!$D$29</f>
        <v>0.65940280149675179</v>
      </c>
      <c r="E18" s="6">
        <f>RTI!E18/RTI!$E$29</f>
        <v>0.11369180482935939</v>
      </c>
      <c r="F18" s="6">
        <f>RTI!F18/RTI!$F$29</f>
        <v>5.4292850268366298E-2</v>
      </c>
      <c r="G18" s="6">
        <f>RTI!G18/RTI!$G$29</f>
        <v>0.72880601945073809</v>
      </c>
      <c r="J18" s="34" t="s">
        <v>16</v>
      </c>
      <c r="K18" s="6">
        <f t="shared" si="2"/>
        <v>3.2768917358254178E-2</v>
      </c>
      <c r="L18" s="6">
        <f t="shared" si="3"/>
        <v>1.416832472380423E-2</v>
      </c>
      <c r="M18" s="6">
        <f t="shared" si="0"/>
        <v>8.2048324732615155E-2</v>
      </c>
      <c r="N18" s="6">
        <f t="shared" si="4"/>
        <v>2.9906040882130981E-2</v>
      </c>
      <c r="O18" s="6">
        <f t="shared" si="5"/>
        <v>2.1169559477263254E-2</v>
      </c>
      <c r="P18" s="6">
        <f t="shared" si="6"/>
        <v>5.0616500317952222E-2</v>
      </c>
      <c r="Q18" s="19">
        <f t="shared" si="1"/>
        <v>0.23067766749202001</v>
      </c>
      <c r="R18" s="28" t="str">
        <f t="shared" si="7"/>
        <v>Intermediate High</v>
      </c>
    </row>
    <row r="19" spans="1:22" x14ac:dyDescent="0.35">
      <c r="A19" s="34" t="s">
        <v>17</v>
      </c>
      <c r="B19" s="6">
        <f>RTI!B19/RTI!$B$29</f>
        <v>0.63237881349884706</v>
      </c>
      <c r="C19" s="6">
        <f>RTI!C19/RTI!$C$29</f>
        <v>0.53779588645880749</v>
      </c>
      <c r="D19" s="6">
        <f>RTI!D19/RTI!$D$29</f>
        <v>0.15449086582936183</v>
      </c>
      <c r="E19" s="6">
        <f>RTI!E19/RTI!$E$29</f>
        <v>-5.3973096746951658E-2</v>
      </c>
      <c r="F19" s="6">
        <f>RTI!F19/RTI!$F$29</f>
        <v>7.6596211136708309E-2</v>
      </c>
      <c r="G19" s="6">
        <f>RTI!G19/RTI!$G$29</f>
        <v>-0.16665324204045165</v>
      </c>
      <c r="J19" s="34" t="s">
        <v>17</v>
      </c>
      <c r="K19" s="6">
        <f t="shared" si="2"/>
        <v>8.213699405826172E-2</v>
      </c>
      <c r="L19" s="6">
        <f t="shared" si="3"/>
        <v>1.2517531317976107E-2</v>
      </c>
      <c r="M19" s="6">
        <f t="shared" si="0"/>
        <v>1.9223025287454436E-2</v>
      </c>
      <c r="N19" s="6">
        <f t="shared" si="4"/>
        <v>-1.4197343777523722E-2</v>
      </c>
      <c r="O19" s="6">
        <f t="shared" si="5"/>
        <v>2.9865959134150147E-2</v>
      </c>
      <c r="P19" s="6">
        <f t="shared" si="6"/>
        <v>-1.157427855094501E-2</v>
      </c>
      <c r="Q19" s="19">
        <f t="shared" si="1"/>
        <v>0.11797188746937368</v>
      </c>
      <c r="R19" s="28" t="str">
        <f t="shared" si="7"/>
        <v>Intermediate Low</v>
      </c>
    </row>
    <row r="20" spans="1:22" x14ac:dyDescent="0.35">
      <c r="A20" s="34" t="s">
        <v>18</v>
      </c>
      <c r="B20" s="6">
        <f>RTI!B20/RTI!$B$29</f>
        <v>-0.10138101237837095</v>
      </c>
      <c r="C20" s="6">
        <f>RTI!C20/RTI!$C$29</f>
        <v>1</v>
      </c>
      <c r="D20" s="6">
        <f>RTI!D20/RTI!$D$29</f>
        <v>7.0070940285889713E-2</v>
      </c>
      <c r="E20" s="6">
        <f>RTI!E20/RTI!$E$29</f>
        <v>4.08415626308146E-2</v>
      </c>
      <c r="F20" s="6">
        <f>RTI!F20/RTI!$F$29</f>
        <v>1.5464046210815454E-2</v>
      </c>
      <c r="G20" s="6">
        <f>RTI!G20/RTI!$G$29</f>
        <v>0.28211291588321358</v>
      </c>
      <c r="J20" s="34" t="s">
        <v>18</v>
      </c>
      <c r="K20" s="6">
        <f t="shared" si="2"/>
        <v>-1.3167948441014611E-2</v>
      </c>
      <c r="L20" s="6">
        <f t="shared" si="3"/>
        <v>2.3275617447354516E-2</v>
      </c>
      <c r="M20" s="6">
        <f t="shared" si="0"/>
        <v>8.7188032107938882E-3</v>
      </c>
      <c r="N20" s="6">
        <f t="shared" si="4"/>
        <v>1.0743161686635848E-2</v>
      </c>
      <c r="O20" s="6">
        <f t="shared" si="5"/>
        <v>6.029652972736734E-3</v>
      </c>
      <c r="P20" s="6">
        <f t="shared" si="6"/>
        <v>1.9593099007693227E-2</v>
      </c>
      <c r="Q20" s="19">
        <f t="shared" si="1"/>
        <v>5.5192385884199599E-2</v>
      </c>
      <c r="R20" s="28" t="str">
        <f t="shared" si="7"/>
        <v>Low</v>
      </c>
    </row>
    <row r="21" spans="1:22" x14ac:dyDescent="0.35">
      <c r="A21" s="34" t="s">
        <v>19</v>
      </c>
      <c r="B21" s="6">
        <f>RTI!B21/RTI!$B$29</f>
        <v>0.75742001626255062</v>
      </c>
      <c r="C21" s="6">
        <f>RTI!C21/RTI!$C$29</f>
        <v>0.99580622029411858</v>
      </c>
      <c r="D21" s="6">
        <f>RTI!D21/RTI!$D$29</f>
        <v>-3.321061587443095E-2</v>
      </c>
      <c r="E21" s="6">
        <f>RTI!E21/RTI!$E$29</f>
        <v>0.39289664555554815</v>
      </c>
      <c r="F21" s="6">
        <f>RTI!F21/RTI!$F$29</f>
        <v>0.42913246200786764</v>
      </c>
      <c r="G21" s="6">
        <f>RTI!G21/RTI!$G$29</f>
        <v>-0.17828023687365285</v>
      </c>
      <c r="J21" s="34" t="s">
        <v>19</v>
      </c>
      <c r="K21" s="6">
        <f t="shared" si="2"/>
        <v>9.8378063982181518E-2</v>
      </c>
      <c r="L21" s="6">
        <f t="shared" si="3"/>
        <v>2.3178004635261942E-2</v>
      </c>
      <c r="M21" s="6">
        <f t="shared" si="0"/>
        <v>-4.1323382152007385E-3</v>
      </c>
      <c r="N21" s="6">
        <f t="shared" si="4"/>
        <v>0.10334942929327191</v>
      </c>
      <c r="O21" s="6">
        <f t="shared" si="5"/>
        <v>0.16732488961613926</v>
      </c>
      <c r="P21" s="6">
        <f t="shared" si="6"/>
        <v>-1.2381788055483806E-2</v>
      </c>
      <c r="Q21" s="19">
        <f t="shared" si="1"/>
        <v>0.37571626125617014</v>
      </c>
      <c r="R21" s="28" t="str">
        <f t="shared" si="7"/>
        <v>High</v>
      </c>
    </row>
    <row r="22" spans="1:22" x14ac:dyDescent="0.35">
      <c r="A22" s="34" t="s">
        <v>20</v>
      </c>
      <c r="B22" s="6">
        <f>RTI!B22/RTI!$B$29</f>
        <v>6.1899521724133807E-2</v>
      </c>
      <c r="C22" s="6">
        <f>RTI!C22/RTI!$C$29</f>
        <v>0.68987253060825904</v>
      </c>
      <c r="D22" s="6">
        <f>RTI!D22/RTI!$D$29</f>
        <v>0.32271244055258413</v>
      </c>
      <c r="E22" s="6">
        <f>RTI!E22/RTI!$E$29</f>
        <v>-0.17199974125619596</v>
      </c>
      <c r="F22" s="6">
        <f>RTI!F22/RTI!$F$29</f>
        <v>0.1767245419955373</v>
      </c>
      <c r="G22" s="6">
        <f>RTI!G22/RTI!$G$29</f>
        <v>0.4361156502006549</v>
      </c>
      <c r="J22" s="34" t="s">
        <v>20</v>
      </c>
      <c r="K22" s="6">
        <f t="shared" si="2"/>
        <v>8.0398655671814184E-3</v>
      </c>
      <c r="L22" s="6">
        <f t="shared" si="3"/>
        <v>1.6057209109876208E-2</v>
      </c>
      <c r="M22" s="6">
        <f t="shared" si="0"/>
        <v>4.0154538405981606E-2</v>
      </c>
      <c r="N22" s="6">
        <f t="shared" si="4"/>
        <v>-4.5243641803770732E-2</v>
      </c>
      <c r="O22" s="6">
        <f t="shared" si="5"/>
        <v>6.8907428590950809E-2</v>
      </c>
      <c r="P22" s="6">
        <f t="shared" si="6"/>
        <v>3.0288783788698485E-2</v>
      </c>
      <c r="Q22" s="19">
        <f t="shared" si="1"/>
        <v>0.11820418365891779</v>
      </c>
      <c r="R22" s="28" t="str">
        <f t="shared" si="7"/>
        <v>Intermediate Low</v>
      </c>
    </row>
    <row r="23" spans="1:22" x14ac:dyDescent="0.35">
      <c r="A23" s="34" t="s">
        <v>21</v>
      </c>
      <c r="B23" s="6">
        <f>RTI!B23/RTI!$B$29</f>
        <v>0.56242019291071454</v>
      </c>
      <c r="C23" s="6">
        <f>RTI!C23/RTI!$C$29</f>
        <v>0.31312326135992069</v>
      </c>
      <c r="D23" s="6">
        <f>RTI!D23/RTI!$D$29</f>
        <v>0.33762072522929726</v>
      </c>
      <c r="E23" s="6">
        <f>RTI!E23/RTI!$E$29</f>
        <v>0.59867855824088734</v>
      </c>
      <c r="F23" s="6">
        <f>RTI!F23/RTI!$F$29</f>
        <v>1</v>
      </c>
      <c r="G23" s="6">
        <f>RTI!G23/RTI!$G$29</f>
        <v>-0.58484953442173582</v>
      </c>
      <c r="J23" s="34" t="s">
        <v>21</v>
      </c>
      <c r="K23" s="6">
        <f t="shared" si="2"/>
        <v>7.305036642161003E-2</v>
      </c>
      <c r="L23" s="6">
        <f t="shared" si="3"/>
        <v>7.2881372452815183E-3</v>
      </c>
      <c r="M23" s="6">
        <f t="shared" si="0"/>
        <v>4.200954990970094E-2</v>
      </c>
      <c r="N23" s="6">
        <f t="shared" si="4"/>
        <v>0.15747929646186526</v>
      </c>
      <c r="O23" s="6">
        <f t="shared" si="5"/>
        <v>0.38991431417992228</v>
      </c>
      <c r="P23" s="6">
        <f t="shared" si="6"/>
        <v>-4.0618540263048619E-2</v>
      </c>
      <c r="Q23" s="19">
        <f t="shared" si="1"/>
        <v>0.62912312395533143</v>
      </c>
      <c r="R23" s="28" t="str">
        <f t="shared" si="7"/>
        <v>High</v>
      </c>
    </row>
    <row r="24" spans="1:22" x14ac:dyDescent="0.35">
      <c r="A24" s="34" t="s">
        <v>22</v>
      </c>
      <c r="B24" s="6">
        <f>RTI!B24/RTI!$B$29</f>
        <v>0</v>
      </c>
      <c r="C24" s="6">
        <f>RTI!C24/RTI!$C$29</f>
        <v>0.52774025311646633</v>
      </c>
      <c r="D24" s="6">
        <f>RTI!D24/RTI!$D$29</f>
        <v>0.40987578092732135</v>
      </c>
      <c r="E24" s="6">
        <f>RTI!E24/RTI!$E$29</f>
        <v>0.26453929796652598</v>
      </c>
      <c r="F24" s="6">
        <f>RTI!F24/RTI!$F$29</f>
        <v>0.20377548144495095</v>
      </c>
      <c r="G24" s="6">
        <f>RTI!G24/RTI!$G$29</f>
        <v>-0.49125755219788825</v>
      </c>
      <c r="J24" s="34" t="s">
        <v>22</v>
      </c>
      <c r="K24" s="6">
        <f t="shared" si="2"/>
        <v>0</v>
      </c>
      <c r="L24" s="6">
        <f t="shared" si="3"/>
        <v>1.2283480243108913E-2</v>
      </c>
      <c r="M24" s="6">
        <f t="shared" si="0"/>
        <v>5.1000118739599788E-2</v>
      </c>
      <c r="N24" s="6">
        <f t="shared" si="4"/>
        <v>6.9585693285380598E-2</v>
      </c>
      <c r="O24" s="6">
        <f t="shared" si="5"/>
        <v>7.9454977094291529E-2</v>
      </c>
      <c r="P24" s="6">
        <f t="shared" si="6"/>
        <v>-3.4118458661689992E-2</v>
      </c>
      <c r="Q24" s="19">
        <f t="shared" si="1"/>
        <v>0.17820581070069083</v>
      </c>
      <c r="R24" s="28" t="str">
        <f t="shared" si="7"/>
        <v>Medium</v>
      </c>
    </row>
    <row r="25" spans="1:22" x14ac:dyDescent="0.35">
      <c r="A25" s="34" t="s">
        <v>23</v>
      </c>
      <c r="B25" s="6">
        <f>RTI!B25/RTI!$B$29</f>
        <v>0.22208900457949465</v>
      </c>
      <c r="C25" s="6">
        <f>RTI!C25/RTI!$C$29</f>
        <v>0.30817926352378444</v>
      </c>
      <c r="D25" s="6">
        <f>RTI!D25/RTI!$D$29</f>
        <v>0.12609125050207548</v>
      </c>
      <c r="E25" s="6">
        <f>RTI!E25/RTI!$E$29</f>
        <v>-0.1165046752453113</v>
      </c>
      <c r="F25" s="6">
        <f>RTI!F25/RTI!$F$29</f>
        <v>0.14312195026000157</v>
      </c>
      <c r="G25" s="6">
        <f>RTI!G25/RTI!$G$29</f>
        <v>0.19731575072906268</v>
      </c>
      <c r="J25" s="34" t="s">
        <v>23</v>
      </c>
      <c r="K25" s="6">
        <f t="shared" si="2"/>
        <v>2.8846196077668671E-2</v>
      </c>
      <c r="L25" s="6">
        <f t="shared" si="3"/>
        <v>7.173062642987062E-3</v>
      </c>
      <c r="M25" s="6">
        <f t="shared" si="0"/>
        <v>1.5689311364241718E-2</v>
      </c>
      <c r="N25" s="6">
        <f t="shared" si="4"/>
        <v>-3.0645951887870167E-2</v>
      </c>
      <c r="O25" s="6">
        <f t="shared" si="5"/>
        <v>5.5805297079721462E-2</v>
      </c>
      <c r="P25" s="6">
        <f t="shared" si="6"/>
        <v>1.3703828581220519E-2</v>
      </c>
      <c r="Q25" s="19">
        <f t="shared" si="1"/>
        <v>9.0571743857969261E-2</v>
      </c>
      <c r="R25" s="28" t="str">
        <f t="shared" si="7"/>
        <v>Intermediate Low</v>
      </c>
    </row>
    <row r="26" spans="1:22" x14ac:dyDescent="0.35">
      <c r="A26" s="34" t="s">
        <v>24</v>
      </c>
      <c r="B26" s="6">
        <f>RTI!B26/RTI!$B$29</f>
        <v>0.67452344165911227</v>
      </c>
      <c r="C26" s="6">
        <f>RTI!C26/RTI!$C$29</f>
        <v>0.3996799457549694</v>
      </c>
      <c r="D26" s="6">
        <f>RTI!D26/RTI!$D$29</f>
        <v>-9.3778648652863783E-2</v>
      </c>
      <c r="E26" s="6">
        <f>RTI!E26/RTI!$E$29</f>
        <v>1</v>
      </c>
      <c r="F26" s="6">
        <f>RTI!F26/RTI!$F$29</f>
        <v>0.12137151529237829</v>
      </c>
      <c r="G26" s="6">
        <f>RTI!G26/RTI!$G$29</f>
        <v>0.1337265544600873</v>
      </c>
      <c r="J26" s="34" t="s">
        <v>24</v>
      </c>
      <c r="K26" s="6">
        <f t="shared" si="2"/>
        <v>8.7610980534239158E-2</v>
      </c>
      <c r="L26" s="6">
        <f t="shared" si="3"/>
        <v>9.302797518772072E-3</v>
      </c>
      <c r="M26" s="6">
        <f t="shared" si="0"/>
        <v>-1.1668711446464627E-2</v>
      </c>
      <c r="N26" s="6">
        <f t="shared" si="4"/>
        <v>0.26304482479644958</v>
      </c>
      <c r="O26" s="6">
        <f t="shared" si="5"/>
        <v>4.7324491146205627E-2</v>
      </c>
      <c r="P26" s="6">
        <f t="shared" si="6"/>
        <v>9.2874784314335417E-3</v>
      </c>
      <c r="Q26" s="19">
        <f t="shared" si="1"/>
        <v>0.4049018609806353</v>
      </c>
      <c r="R26" s="28" t="str">
        <f t="shared" si="7"/>
        <v>High</v>
      </c>
    </row>
    <row r="27" spans="1:22" x14ac:dyDescent="0.35">
      <c r="A27" s="34" t="s">
        <v>25</v>
      </c>
      <c r="B27" s="6">
        <f>RTI!B27/RTI!$B$29</f>
        <v>0.58685169060856379</v>
      </c>
      <c r="C27" s="6">
        <f>RTI!C27/RTI!$C$29</f>
        <v>0.50867666891474506</v>
      </c>
      <c r="D27" s="6">
        <f>RTI!D27/RTI!$D$29</f>
        <v>-4.0155223054382398E-2</v>
      </c>
      <c r="E27" s="6">
        <f>RTI!E27/RTI!$E$29</f>
        <v>0.16439321383275152</v>
      </c>
      <c r="F27" s="6">
        <f>RTI!F27/RTI!$F$29</f>
        <v>0.4848912518564556</v>
      </c>
      <c r="G27" s="6">
        <f>RTI!G27/RTI!$G$29</f>
        <v>0.59291053072718392</v>
      </c>
      <c r="J27" s="34" t="s">
        <v>25</v>
      </c>
      <c r="K27" s="6">
        <f t="shared" si="2"/>
        <v>7.622366973033376E-2</v>
      </c>
      <c r="L27" s="6">
        <f t="shared" si="3"/>
        <v>1.1839763550054217E-2</v>
      </c>
      <c r="M27" s="6">
        <f t="shared" si="0"/>
        <v>-4.9964434081840809E-3</v>
      </c>
      <c r="N27" s="6">
        <f t="shared" si="4"/>
        <v>4.3242784130361395E-2</v>
      </c>
      <c r="O27" s="6">
        <f t="shared" si="5"/>
        <v>0.18906603991945384</v>
      </c>
      <c r="P27" s="6">
        <f t="shared" si="6"/>
        <v>4.1178386657244465E-2</v>
      </c>
      <c r="Q27" s="19">
        <f t="shared" si="1"/>
        <v>0.35655420057926357</v>
      </c>
      <c r="R27" s="28" t="str">
        <f t="shared" si="7"/>
        <v>High</v>
      </c>
    </row>
    <row r="28" spans="1:22" x14ac:dyDescent="0.35">
      <c r="A28" s="34" t="s">
        <v>26</v>
      </c>
      <c r="B28" s="6">
        <f>RTI!B28/RTI!$B$29</f>
        <v>0.24965439447577464</v>
      </c>
      <c r="C28" s="6">
        <f>RTI!C28/RTI!$C$29</f>
        <v>0.45810147989278854</v>
      </c>
      <c r="D28" s="6">
        <f>RTI!D28/RTI!$D$29</f>
        <v>0.21938420457877064</v>
      </c>
      <c r="E28" s="6">
        <f>RTI!E28/RTI!$E$29</f>
        <v>1.274845562561251E-2</v>
      </c>
      <c r="F28" s="6">
        <f>RTI!F28/RTI!$F$29</f>
        <v>2.2198156921402798E-2</v>
      </c>
      <c r="G28" s="6">
        <f>RTI!G28/RTI!$G$29</f>
        <v>-0.2912595791156275</v>
      </c>
      <c r="J28" s="34" t="s">
        <v>26</v>
      </c>
      <c r="K28" s="6">
        <f t="shared" si="2"/>
        <v>3.2426547313026029E-2</v>
      </c>
      <c r="L28" s="6">
        <f t="shared" si="3"/>
        <v>1.0662594798051513E-2</v>
      </c>
      <c r="M28" s="6">
        <f t="shared" si="0"/>
        <v>2.7297588693326349E-2</v>
      </c>
      <c r="N28" s="6">
        <f t="shared" si="4"/>
        <v>3.353415276464555E-3</v>
      </c>
      <c r="O28" s="6">
        <f t="shared" si="5"/>
        <v>8.6553791320670669E-3</v>
      </c>
      <c r="P28" s="6">
        <f t="shared" si="6"/>
        <v>-2.0228346343823353E-2</v>
      </c>
      <c r="Q28" s="19">
        <f t="shared" si="1"/>
        <v>6.2167178869112161E-2</v>
      </c>
      <c r="R28" s="28" t="str">
        <f t="shared" si="7"/>
        <v>Low</v>
      </c>
    </row>
    <row r="29" spans="1:22" x14ac:dyDescent="0.35">
      <c r="Q29" s="36">
        <f>AVERAGE(Q3:Q28)</f>
        <v>0.15356370386116536</v>
      </c>
      <c r="R29" s="8" t="s">
        <v>45</v>
      </c>
    </row>
    <row r="30" spans="1:22" x14ac:dyDescent="0.35">
      <c r="Q30" s="36">
        <f>_xlfn.STDEV.S(Q3:Q28)</f>
        <v>0.14781675201576572</v>
      </c>
      <c r="R30" s="8" t="s">
        <v>46</v>
      </c>
    </row>
    <row r="31" spans="1:22" x14ac:dyDescent="0.35">
      <c r="Q31" s="37">
        <v>-1</v>
      </c>
      <c r="R31" s="38" t="s">
        <v>47</v>
      </c>
      <c r="S31" s="39" t="s">
        <v>48</v>
      </c>
      <c r="T31" s="40">
        <f>Q29-(0.5*Q30)</f>
        <v>7.9655327853282498E-2</v>
      </c>
      <c r="U31" s="41">
        <f>COUNTIF($R$3:$R$27,R31)</f>
        <v>6</v>
      </c>
      <c r="V31" s="42">
        <f>U31/$U$36</f>
        <v>0.24</v>
      </c>
    </row>
    <row r="32" spans="1:22" x14ac:dyDescent="0.35">
      <c r="Q32" s="37">
        <f>T31</f>
        <v>7.9655327853282498E-2</v>
      </c>
      <c r="R32" s="38" t="s">
        <v>49</v>
      </c>
      <c r="S32" s="39" t="s">
        <v>50</v>
      </c>
      <c r="T32" s="40">
        <f>Q29</f>
        <v>0.15356370386116536</v>
      </c>
      <c r="U32" s="41">
        <f t="shared" ref="U32:U35" si="8">COUNTIF($R$3:$R$27,R32)</f>
        <v>10</v>
      </c>
      <c r="V32" s="42">
        <f t="shared" ref="V32:V35" si="9">U32/$U$36</f>
        <v>0.4</v>
      </c>
    </row>
    <row r="33" spans="17:22" x14ac:dyDescent="0.35">
      <c r="Q33" s="37">
        <f>T32</f>
        <v>0.15356370386116536</v>
      </c>
      <c r="R33" s="38" t="s">
        <v>51</v>
      </c>
      <c r="S33" s="39" t="s">
        <v>52</v>
      </c>
      <c r="T33" s="40">
        <f>Q29+(0.5*Q30)</f>
        <v>0.22747207986904822</v>
      </c>
      <c r="U33" s="41">
        <f t="shared" si="8"/>
        <v>4</v>
      </c>
      <c r="V33" s="42">
        <f t="shared" si="9"/>
        <v>0.16</v>
      </c>
    </row>
    <row r="34" spans="17:22" x14ac:dyDescent="0.35">
      <c r="Q34" s="37">
        <f>T33</f>
        <v>0.22747207986904822</v>
      </c>
      <c r="R34" s="38" t="s">
        <v>53</v>
      </c>
      <c r="S34" s="39" t="s">
        <v>54</v>
      </c>
      <c r="T34" s="40">
        <f>Q29+Q30</f>
        <v>0.30138045587693107</v>
      </c>
      <c r="U34" s="41">
        <f t="shared" si="8"/>
        <v>1</v>
      </c>
      <c r="V34" s="42">
        <f t="shared" si="9"/>
        <v>0.04</v>
      </c>
    </row>
    <row r="35" spans="17:22" x14ac:dyDescent="0.35">
      <c r="Q35" s="37">
        <f>T34</f>
        <v>0.30138045587693107</v>
      </c>
      <c r="R35" s="38" t="s">
        <v>55</v>
      </c>
      <c r="S35" s="39" t="s">
        <v>56</v>
      </c>
      <c r="T35" s="40">
        <v>1</v>
      </c>
      <c r="U35" s="41">
        <f t="shared" si="8"/>
        <v>4</v>
      </c>
      <c r="V35" s="42">
        <f t="shared" si="9"/>
        <v>0.16</v>
      </c>
    </row>
    <row r="36" spans="17:22" x14ac:dyDescent="0.35">
      <c r="U36" s="41">
        <f>SUM(U31:U35)</f>
        <v>25</v>
      </c>
      <c r="V36" s="43">
        <f>SUM(V31:V35)</f>
        <v>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RTI</vt:lpstr>
      <vt:lpstr>RTI weight calculation</vt:lpstr>
      <vt:lpstr>STDRTI with Dist Classification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2023-09-01T16:25:23Z</dcterms:created>
  <dcterms:modified xsi:type="dcterms:W3CDTF">2023-09-01T16:25:33Z</dcterms:modified>
</cp:coreProperties>
</file>